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8100" tabRatio="78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Bhagalpur!$A$5:$X$20</definedName>
    <definedName name="_xlnm._FilterDatabase" localSheetId="8" hidden="1">Darbhanga!$A$5:$X$44</definedName>
    <definedName name="_xlnm._FilterDatabase" localSheetId="5" hidden="1">Kosi!$A$4:$X$14</definedName>
    <definedName name="_xlnm._FilterDatabase" localSheetId="2" hidden="1">Magadh!$A$5:$AA$49</definedName>
    <definedName name="_xlnm._FilterDatabase" localSheetId="4" hidden="1">Munger!$A$6:$X$28</definedName>
    <definedName name="_xlnm._FilterDatabase" localSheetId="1" hidden="1">Patna!$A$5:$X$67</definedName>
    <definedName name="_xlnm._FilterDatabase" localSheetId="6" hidden="1">Purnea!$A$4:$X$22</definedName>
    <definedName name="_xlnm._FilterDatabase" localSheetId="9" hidden="1">Saran!$A$5:$X$17</definedName>
    <definedName name="_xlnm._FilterDatabase" localSheetId="7" hidden="1">Tirhut!$A$5:$X$65</definedName>
    <definedName name="_xlnm.Print_Area" localSheetId="8">Darbhanga!$A$1:$X$45</definedName>
    <definedName name="_xlnm.Print_Area" localSheetId="2">Magadh!$A$1:$X$49</definedName>
    <definedName name="_xlnm.Print_Area" localSheetId="1">Patna!$A$1:$X$67</definedName>
    <definedName name="_xlnm.Print_Area" localSheetId="0">Summary!$A$1:$Y$25</definedName>
    <definedName name="_xlnm.Print_Area" localSheetId="7">Tirhut!$A$1:$X$86</definedName>
    <definedName name="_xlnm.Print_Titles" localSheetId="3">Bhagalpur!$5:$7</definedName>
    <definedName name="_xlnm.Print_Titles" localSheetId="8">Darbhanga!$4:$6</definedName>
    <definedName name="_xlnm.Print_Titles" localSheetId="5">Kosi!$4:$6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Tirhut!$4:$6</definedName>
  </definedNames>
  <calcPr calcId="124519"/>
</workbook>
</file>

<file path=xl/calcChain.xml><?xml version="1.0" encoding="utf-8"?>
<calcChain xmlns="http://schemas.openxmlformats.org/spreadsheetml/2006/main">
  <c r="AG24" i="10"/>
  <c r="AF24"/>
  <c r="V23"/>
  <c r="V21"/>
  <c r="V19"/>
  <c r="V15"/>
  <c r="V13"/>
  <c r="V11"/>
  <c r="V7"/>
  <c r="AD24"/>
  <c r="I23"/>
  <c r="W17" i="9" l="1"/>
  <c r="E17"/>
  <c r="F23" i="10"/>
  <c r="E23"/>
  <c r="H23" s="1"/>
  <c r="D23"/>
  <c r="G23" s="1"/>
  <c r="J25"/>
  <c r="H21"/>
  <c r="U21"/>
  <c r="I21"/>
  <c r="G21"/>
  <c r="D21"/>
  <c r="H44" i="8"/>
  <c r="F21" i="10" s="1"/>
  <c r="E44" i="8"/>
  <c r="E21" i="10" s="1"/>
  <c r="I19"/>
  <c r="H19"/>
  <c r="G19"/>
  <c r="D19"/>
  <c r="M65" i="13"/>
  <c r="L19" i="10" s="1"/>
  <c r="N65" i="13"/>
  <c r="M19" i="10" s="1"/>
  <c r="O65" i="13"/>
  <c r="N19" i="10" s="1"/>
  <c r="P65" i="13"/>
  <c r="O19" i="10" s="1"/>
  <c r="Q65" i="13"/>
  <c r="P19" i="10" s="1"/>
  <c r="R65" i="13"/>
  <c r="Q19" i="10" s="1"/>
  <c r="S65" i="13"/>
  <c r="R19" i="10" s="1"/>
  <c r="T65" i="13"/>
  <c r="S19" i="10" s="1"/>
  <c r="U65" i="13"/>
  <c r="T19" i="10" s="1"/>
  <c r="V65" i="13"/>
  <c r="W19" i="10" s="1"/>
  <c r="W65" i="13"/>
  <c r="X19" i="10" s="1"/>
  <c r="L65" i="13"/>
  <c r="K19" i="10" s="1"/>
  <c r="I65" i="13"/>
  <c r="U19" i="10" s="1"/>
  <c r="H65" i="13"/>
  <c r="F19" i="10" s="1"/>
  <c r="E65" i="13"/>
  <c r="E19" i="10" s="1"/>
  <c r="W2" i="13"/>
  <c r="Z19" i="10"/>
  <c r="H17"/>
  <c r="I17"/>
  <c r="D17"/>
  <c r="G17" s="1"/>
  <c r="H22" i="5"/>
  <c r="F17" i="10" s="1"/>
  <c r="E22" i="5"/>
  <c r="E17" i="10" s="1"/>
  <c r="M14" i="12"/>
  <c r="X15" i="10"/>
  <c r="L15"/>
  <c r="M15"/>
  <c r="F15"/>
  <c r="I15" s="1"/>
  <c r="E15"/>
  <c r="H15" s="1"/>
  <c r="D15"/>
  <c r="G15" s="1"/>
  <c r="W14" i="12"/>
  <c r="L14"/>
  <c r="K15" i="10" s="1"/>
  <c r="H14" i="12"/>
  <c r="E14"/>
  <c r="V14"/>
  <c r="W15" i="10" s="1"/>
  <c r="U14" i="12"/>
  <c r="T15" i="10" s="1"/>
  <c r="T14" i="12"/>
  <c r="S15" i="10" s="1"/>
  <c r="S14" i="12"/>
  <c r="R15" i="10" s="1"/>
  <c r="R14" i="12"/>
  <c r="Q15" i="10" s="1"/>
  <c r="Q14" i="12"/>
  <c r="P15" i="10" s="1"/>
  <c r="P14" i="12"/>
  <c r="O15" i="10" s="1"/>
  <c r="O14" i="12"/>
  <c r="N15" i="10" s="1"/>
  <c r="N14" i="12"/>
  <c r="K14"/>
  <c r="U15" i="10" s="1"/>
  <c r="V2" i="12"/>
  <c r="Z15" i="10"/>
  <c r="I13"/>
  <c r="E26" i="6"/>
  <c r="X13" i="10"/>
  <c r="W13"/>
  <c r="U13"/>
  <c r="L13"/>
  <c r="M13"/>
  <c r="N13"/>
  <c r="O13"/>
  <c r="P13"/>
  <c r="Q13"/>
  <c r="R13"/>
  <c r="S13"/>
  <c r="T13"/>
  <c r="K13"/>
  <c r="F13"/>
  <c r="E13"/>
  <c r="H13" s="1"/>
  <c r="D13"/>
  <c r="G13" s="1"/>
  <c r="H26" i="6"/>
  <c r="U11" i="10"/>
  <c r="I11"/>
  <c r="F11"/>
  <c r="E11"/>
  <c r="H11" s="1"/>
  <c r="D11"/>
  <c r="G11" s="1"/>
  <c r="H20" i="11"/>
  <c r="E20"/>
  <c r="W20"/>
  <c r="X11" i="10" s="1"/>
  <c r="V20" i="11"/>
  <c r="W11" i="10" s="1"/>
  <c r="U20" i="11"/>
  <c r="T11" i="10" s="1"/>
  <c r="T20" i="11"/>
  <c r="S11" i="10" s="1"/>
  <c r="S20" i="11"/>
  <c r="R11" i="10" s="1"/>
  <c r="R20" i="11"/>
  <c r="Q11" i="10" s="1"/>
  <c r="Q20" i="11"/>
  <c r="P11" i="10" s="1"/>
  <c r="P20" i="11"/>
  <c r="O11" i="10" s="1"/>
  <c r="O20" i="11"/>
  <c r="N11" i="10" s="1"/>
  <c r="N20" i="11"/>
  <c r="M11" i="10" s="1"/>
  <c r="M20" i="11"/>
  <c r="L11" i="10" s="1"/>
  <c r="L20" i="11"/>
  <c r="K11" i="10" s="1"/>
  <c r="I20" i="11"/>
  <c r="W2"/>
  <c r="Z11" i="10"/>
  <c r="Z20" l="1"/>
  <c r="Z14"/>
  <c r="Z16"/>
  <c r="Z12"/>
  <c r="H9"/>
  <c r="G9"/>
  <c r="I67" i="4"/>
  <c r="H7" i="10"/>
  <c r="E67" i="4"/>
  <c r="G7" i="10"/>
  <c r="G25" s="1"/>
  <c r="I7"/>
  <c r="I25" s="1"/>
  <c r="I9"/>
  <c r="H9" i="6"/>
  <c r="W2" i="9"/>
  <c r="W2" i="8"/>
  <c r="V2" i="5"/>
  <c r="W2" i="6"/>
  <c r="W2" i="7"/>
  <c r="W2" i="4"/>
  <c r="Z9" i="10"/>
  <c r="Z13"/>
  <c r="Z17"/>
  <c r="Z21"/>
  <c r="Z23"/>
  <c r="Z25"/>
  <c r="I17" i="9"/>
  <c r="U23" i="10" s="1"/>
  <c r="L17" i="9"/>
  <c r="K23" i="10" s="1"/>
  <c r="M17" i="9"/>
  <c r="L23" i="10" s="1"/>
  <c r="N17" i="9"/>
  <c r="M23" i="10" s="1"/>
  <c r="O17" i="9"/>
  <c r="N23" i="10" s="1"/>
  <c r="P17" i="9"/>
  <c r="O23" i="10" s="1"/>
  <c r="Q17" i="9"/>
  <c r="P23" i="10" s="1"/>
  <c r="R17" i="9"/>
  <c r="Q23" i="10" s="1"/>
  <c r="S17" i="9"/>
  <c r="R23" i="10" s="1"/>
  <c r="T17" i="9"/>
  <c r="S23" i="10" s="1"/>
  <c r="U17" i="9"/>
  <c r="T23" i="10" s="1"/>
  <c r="V17" i="9"/>
  <c r="W23" i="10" s="1"/>
  <c r="X23"/>
  <c r="H17" i="9"/>
  <c r="I44" i="8"/>
  <c r="L44"/>
  <c r="K21" i="10" s="1"/>
  <c r="M44" i="8"/>
  <c r="L21" i="10" s="1"/>
  <c r="N44" i="8"/>
  <c r="M21" i="10" s="1"/>
  <c r="O44" i="8"/>
  <c r="N21" i="10" s="1"/>
  <c r="P44" i="8"/>
  <c r="O21" i="10" s="1"/>
  <c r="Q44" i="8"/>
  <c r="P21" i="10" s="1"/>
  <c r="R44" i="8"/>
  <c r="Q21" i="10" s="1"/>
  <c r="S44" i="8"/>
  <c r="R21" i="10" s="1"/>
  <c r="T44" i="8"/>
  <c r="S21" i="10" s="1"/>
  <c r="U44" i="8"/>
  <c r="T21" i="10" s="1"/>
  <c r="V44" i="8"/>
  <c r="W21" i="10" s="1"/>
  <c r="W44" i="8"/>
  <c r="X21" i="10" s="1"/>
  <c r="K22" i="5"/>
  <c r="U17" i="10" s="1"/>
  <c r="L22" i="5"/>
  <c r="K17" i="10" s="1"/>
  <c r="M22" i="5"/>
  <c r="L17" i="10" s="1"/>
  <c r="N22" i="5"/>
  <c r="M17" i="10" s="1"/>
  <c r="O22" i="5"/>
  <c r="N17" i="10" s="1"/>
  <c r="P22" i="5"/>
  <c r="O17" i="10" s="1"/>
  <c r="Q22" i="5"/>
  <c r="P17" i="10" s="1"/>
  <c r="R22" i="5"/>
  <c r="Q17" i="10" s="1"/>
  <c r="S22" i="5"/>
  <c r="R17" i="10" s="1"/>
  <c r="T22" i="5"/>
  <c r="S17" i="10" s="1"/>
  <c r="U22" i="5"/>
  <c r="T17" i="10" s="1"/>
  <c r="V22" i="5"/>
  <c r="W17" i="10" s="1"/>
  <c r="W22" i="5"/>
  <c r="X17" i="10" s="1"/>
  <c r="I26" i="6"/>
  <c r="L26"/>
  <c r="M26"/>
  <c r="N26"/>
  <c r="O26"/>
  <c r="P26"/>
  <c r="Q26"/>
  <c r="R26"/>
  <c r="S26"/>
  <c r="T26"/>
  <c r="U26"/>
  <c r="V26"/>
  <c r="W26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U7"/>
  <c r="L67" i="4"/>
  <c r="K7" i="10" s="1"/>
  <c r="M67" i="4"/>
  <c r="L7" i="10" s="1"/>
  <c r="N67" i="4"/>
  <c r="M7" i="10" s="1"/>
  <c r="O67" i="4"/>
  <c r="N7" i="10" s="1"/>
  <c r="P67" i="4"/>
  <c r="O7" i="10" s="1"/>
  <c r="Q67" i="4"/>
  <c r="P7" i="10" s="1"/>
  <c r="R67" i="4"/>
  <c r="Q7" i="10" s="1"/>
  <c r="S67" i="4"/>
  <c r="R7" i="10" s="1"/>
  <c r="T67" i="4"/>
  <c r="S7" i="10" s="1"/>
  <c r="U67" i="4"/>
  <c r="T7" i="10" s="1"/>
  <c r="V67" i="4"/>
  <c r="W7" i="10" s="1"/>
  <c r="W67" i="4"/>
  <c r="X7" i="10" s="1"/>
  <c r="H67" i="4"/>
  <c r="F7" i="10" s="1"/>
  <c r="D9"/>
  <c r="E49" i="7"/>
  <c r="D7" i="10"/>
  <c r="D25" s="1"/>
  <c r="H25" l="1"/>
  <c r="F25"/>
  <c r="W25"/>
  <c r="S25"/>
  <c r="Q25"/>
  <c r="O25"/>
  <c r="M25"/>
  <c r="K25"/>
  <c r="X25"/>
  <c r="T25"/>
  <c r="R25"/>
  <c r="P25"/>
  <c r="N25"/>
  <c r="L25"/>
  <c r="U25"/>
  <c r="V9"/>
  <c r="Z22"/>
  <c r="V17"/>
  <c r="Z18" s="1"/>
  <c r="E9"/>
  <c r="Z24"/>
  <c r="E7"/>
  <c r="E25" s="1"/>
  <c r="V25" l="1"/>
  <c r="Z10"/>
  <c r="Z8"/>
</calcChain>
</file>

<file path=xl/sharedStrings.xml><?xml version="1.0" encoding="utf-8"?>
<sst xmlns="http://schemas.openxmlformats.org/spreadsheetml/2006/main" count="1434" uniqueCount="821">
  <si>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</si>
  <si>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</si>
  <si>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</si>
  <si>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</si>
  <si>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</si>
  <si>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</si>
  <si>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</si>
  <si>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</si>
  <si>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</si>
  <si>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</si>
  <si>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</si>
  <si>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</si>
  <si>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</si>
  <si>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</si>
  <si>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</si>
  <si>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</si>
  <si>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</si>
  <si>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</si>
  <si>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</si>
  <si>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</si>
  <si>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</si>
  <si>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</si>
  <si>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 xml:space="preserve">Name of Division :-  Munger &amp; Bhagalpur                                                                     </t>
  </si>
  <si>
    <t xml:space="preserve">Name of Division :-  Purnia &amp; kosi                                                                     </t>
  </si>
  <si>
    <t>Total nos. of school</t>
  </si>
  <si>
    <t xml:space="preserve">Name of Division :-  Darbhanga &amp; ( Muz, Sheohar, Sitamarhi &amp; Vaishali Distt.)                                                                    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</si>
  <si>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</si>
  <si>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</si>
  <si>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</si>
  <si>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</si>
  <si>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</si>
  <si>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</si>
  <si>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</si>
  <si>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</si>
  <si>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</si>
  <si>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Name &amp; contact no. of EE :- Anil Kumar Singh (9801494702), AE :- M.K.Pandey (9835806534), &amp; Rajiv Kr. (8986897214)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</si>
  <si>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</si>
  <si>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</si>
  <si>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</si>
  <si>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</si>
  <si>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</si>
  <si>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</si>
  <si>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</si>
  <si>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</si>
  <si>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</si>
  <si>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</si>
  <si>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</si>
  <si>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</si>
  <si>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</si>
  <si>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</si>
  <si>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</si>
  <si>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</si>
  <si>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</si>
  <si>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</si>
  <si>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</si>
  <si>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</si>
  <si>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</si>
  <si>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</si>
  <si>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</si>
  <si>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</si>
  <si>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Progress Report for the construction of Model School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</si>
  <si>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</si>
  <si>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</si>
  <si>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</si>
  <si>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</si>
  <si>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</si>
  <si>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</si>
  <si>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</si>
  <si>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</si>
  <si>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</si>
  <si>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</si>
  <si>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</si>
  <si>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</si>
  <si>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</si>
  <si>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</si>
  <si>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</si>
  <si>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</si>
  <si>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</si>
  <si>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</si>
  <si>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</si>
  <si>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</si>
  <si>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</si>
  <si>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</si>
  <si>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</si>
  <si>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</si>
  <si>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</si>
  <si>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</si>
  <si>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</si>
  <si>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</si>
  <si>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</si>
  <si>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</si>
  <si>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</si>
  <si>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</si>
  <si>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</si>
  <si>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</si>
  <si>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</si>
  <si>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</si>
  <si>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</si>
  <si>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</si>
  <si>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</si>
  <si>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</si>
  <si>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</si>
  <si>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</si>
  <si>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</si>
  <si>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</si>
  <si>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</si>
  <si>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</si>
  <si>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</si>
  <si>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</si>
  <si>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</si>
  <si>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</si>
  <si>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</si>
  <si>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</si>
  <si>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</si>
  <si>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</si>
  <si>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</si>
  <si>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</si>
  <si>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</si>
  <si>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</si>
  <si>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</si>
  <si>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</si>
  <si>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</si>
  <si>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</si>
  <si>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</si>
  <si>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</si>
  <si>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</si>
  <si>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</si>
  <si>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</si>
  <si>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</si>
  <si>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</si>
  <si>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</si>
  <si>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</si>
  <si>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</si>
  <si>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</si>
  <si>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</si>
  <si>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</si>
  <si>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</si>
  <si>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</si>
  <si>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</si>
  <si>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</si>
  <si>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</si>
  <si>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</si>
  <si>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</si>
  <si>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</si>
  <si>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</si>
  <si>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</si>
  <si>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</si>
  <si>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</si>
  <si>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</si>
  <si>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</si>
  <si>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</si>
  <si>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</si>
  <si>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</si>
  <si>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</si>
  <si>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</si>
  <si>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</si>
  <si>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</si>
  <si>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</si>
  <si>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</si>
  <si>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</si>
  <si>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</si>
  <si>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</si>
  <si>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</si>
  <si>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</si>
  <si>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</si>
  <si>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</si>
  <si>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</si>
  <si>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</si>
  <si>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</si>
  <si>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</si>
  <si>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</si>
  <si>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</si>
  <si>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</si>
  <si>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</si>
  <si>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</si>
  <si>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</si>
  <si>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</si>
  <si>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</si>
  <si>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</si>
  <si>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</si>
  <si>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</si>
  <si>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</si>
  <si>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</si>
  <si>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</si>
  <si>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</si>
  <si>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</si>
  <si>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</si>
  <si>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</si>
  <si>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</si>
  <si>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</si>
  <si>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</si>
  <si>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</si>
  <si>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</si>
  <si>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</si>
  <si>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</si>
  <si>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</si>
  <si>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</si>
  <si>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</si>
  <si>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</si>
  <si>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</si>
  <si>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</si>
  <si>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</si>
  <si>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</si>
  <si>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</si>
  <si>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</si>
  <si>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</si>
  <si>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</si>
  <si>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</si>
  <si>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</si>
  <si>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</si>
  <si>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</si>
  <si>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</si>
  <si>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</si>
  <si>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</si>
  <si>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</si>
  <si>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</si>
  <si>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</si>
  <si>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</si>
  <si>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</si>
  <si>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</si>
  <si>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</si>
  <si>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</si>
  <si>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</si>
  <si>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</si>
  <si>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</si>
  <si>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</si>
  <si>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</si>
  <si>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</si>
  <si>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</si>
  <si>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</si>
  <si>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</si>
  <si>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</si>
  <si>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</si>
  <si>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</si>
  <si>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</si>
  <si>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</si>
  <si>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</si>
  <si>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</si>
  <si>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</si>
  <si>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</si>
  <si>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</si>
  <si>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</si>
  <si>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</si>
  <si>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</si>
  <si>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</si>
  <si>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</si>
  <si>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</si>
  <si>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</si>
  <si>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</si>
  <si>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</si>
  <si>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</si>
  <si>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</si>
  <si>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</si>
  <si>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</si>
  <si>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</si>
  <si>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</si>
  <si>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</si>
  <si>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</si>
  <si>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</si>
  <si>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</si>
  <si>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</si>
  <si>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</si>
  <si>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</si>
  <si>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</si>
  <si>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</si>
  <si>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</si>
  <si>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</si>
  <si>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</si>
  <si>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</si>
  <si>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</si>
  <si>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</si>
  <si>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</si>
  <si>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</si>
  <si>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</si>
  <si>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</si>
  <si>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</si>
  <si>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</si>
  <si>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</si>
  <si>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</si>
  <si>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</si>
  <si>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</si>
  <si>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</si>
  <si>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</si>
  <si>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</si>
  <si>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</si>
  <si>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</si>
  <si>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</si>
  <si>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</si>
  <si>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</si>
  <si>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</si>
  <si>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</si>
  <si>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</si>
  <si>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</si>
  <si>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</si>
  <si>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</si>
  <si>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</si>
  <si>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</si>
  <si>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</si>
  <si>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</si>
  <si>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</si>
  <si>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</si>
  <si>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</si>
  <si>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</si>
  <si>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</si>
  <si>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</si>
  <si>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</si>
  <si>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</si>
  <si>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</si>
  <si>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</si>
  <si>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</si>
  <si>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</si>
  <si>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</si>
  <si>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</si>
  <si>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</si>
  <si>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</si>
  <si>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</si>
  <si>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</si>
  <si>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</si>
  <si>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</si>
  <si>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</si>
  <si>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</si>
  <si>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</si>
  <si>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</si>
  <si>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</si>
  <si>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</si>
  <si>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</si>
  <si>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</si>
  <si>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</si>
  <si>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</si>
  <si>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</si>
  <si>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</si>
  <si>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</si>
  <si>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</si>
  <si>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</si>
  <si>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</si>
  <si>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</si>
  <si>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</si>
  <si>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</si>
  <si>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</si>
  <si>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</si>
  <si>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</si>
  <si>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</si>
  <si>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</si>
  <si>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</si>
  <si>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</si>
  <si>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</si>
  <si>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</si>
  <si>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</si>
  <si>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</si>
  <si>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</si>
  <si>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</si>
  <si>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</si>
  <si>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</si>
  <si>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</si>
  <si>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</si>
  <si>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</si>
  <si>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</si>
  <si>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</si>
  <si>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</si>
  <si>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</si>
  <si>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</si>
  <si>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</si>
  <si>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</si>
  <si>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</si>
  <si>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</si>
  <si>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</si>
  <si>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</si>
  <si>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</si>
  <si>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</si>
  <si>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</si>
  <si>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</si>
  <si>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</si>
  <si>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</si>
  <si>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</si>
  <si>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</si>
  <si>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</si>
  <si>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</si>
  <si>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</si>
  <si>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</si>
  <si>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</si>
  <si>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</si>
  <si>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</si>
  <si>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</si>
  <si>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</si>
  <si>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</si>
  <si>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</si>
  <si>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</si>
  <si>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</si>
  <si>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</si>
  <si>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</si>
  <si>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</si>
  <si>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</si>
  <si>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</si>
  <si>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</si>
  <si>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</si>
  <si>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</si>
  <si>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</si>
  <si>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</si>
  <si>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</si>
  <si>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</si>
  <si>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</si>
  <si>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</si>
  <si>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</si>
  <si>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</si>
  <si>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</si>
  <si>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</si>
  <si>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</si>
  <si>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</si>
  <si>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</si>
  <si>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</si>
  <si>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</si>
  <si>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</si>
  <si>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</si>
  <si>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</si>
  <si>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</si>
  <si>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</si>
  <si>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</si>
  <si>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</si>
  <si>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</si>
  <si>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</si>
  <si>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</si>
  <si>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</si>
  <si>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</si>
  <si>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</si>
  <si>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</si>
  <si>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</si>
  <si>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</si>
  <si>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</si>
  <si>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</si>
  <si>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</si>
  <si>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</si>
  <si>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</si>
  <si>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</si>
  <si>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</si>
  <si>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</si>
  <si>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</si>
  <si>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</si>
  <si>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</si>
  <si>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</si>
  <si>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</si>
  <si>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</si>
  <si>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</si>
  <si>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</si>
  <si>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</si>
  <si>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</si>
  <si>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</si>
  <si>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</si>
  <si>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</si>
  <si>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</si>
  <si>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</si>
  <si>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</si>
  <si>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</si>
  <si>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</si>
  <si>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</si>
  <si>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</si>
  <si>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</si>
  <si>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</si>
  <si>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</si>
  <si>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</si>
  <si>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</si>
  <si>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</si>
  <si>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</si>
  <si>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</si>
  <si>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</si>
  <si>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</si>
  <si>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</si>
  <si>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</si>
  <si>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</si>
  <si>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</si>
  <si>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</si>
  <si>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</si>
  <si>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</si>
  <si>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</si>
  <si>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</si>
  <si>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</si>
  <si>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</si>
  <si>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</si>
  <si>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</si>
  <si>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</si>
  <si>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</si>
  <si>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</si>
  <si>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</si>
  <si>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</si>
  <si>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</si>
  <si>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</si>
  <si>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</si>
  <si>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</si>
  <si>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</si>
  <si>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</si>
  <si>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</si>
  <si>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</si>
  <si>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</si>
  <si>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</si>
  <si>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</si>
  <si>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</si>
  <si>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</si>
  <si>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</si>
  <si>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</si>
  <si>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</si>
  <si>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</si>
  <si>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</si>
  <si>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</si>
  <si>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</si>
  <si>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</si>
  <si>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</si>
  <si>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</si>
  <si>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</si>
  <si>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</si>
  <si>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</si>
  <si>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</si>
  <si>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</si>
  <si>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</si>
  <si>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</si>
  <si>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</si>
  <si>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</si>
  <si>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</si>
  <si>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</si>
  <si>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</si>
  <si>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</si>
  <si>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</si>
  <si>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</si>
  <si>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</si>
  <si>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</si>
  <si>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</si>
  <si>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</si>
  <si>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</si>
  <si>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</si>
  <si>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</si>
  <si>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</si>
  <si>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</si>
  <si>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</si>
  <si>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</si>
  <si>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</si>
  <si>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</si>
  <si>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</si>
  <si>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</si>
  <si>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</si>
  <si>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</si>
  <si>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</si>
  <si>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</si>
  <si>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</si>
  <si>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</si>
  <si>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</si>
  <si>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</si>
  <si>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</si>
  <si>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</si>
  <si>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</si>
  <si>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</si>
  <si>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</si>
  <si>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</si>
  <si>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</si>
  <si>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</si>
  <si>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</si>
  <si>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</si>
  <si>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</si>
  <si>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</si>
  <si>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</si>
  <si>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</si>
  <si>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</si>
  <si>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</si>
  <si>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</si>
  <si>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</si>
  <si>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</si>
  <si>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</si>
  <si>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</si>
  <si>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</si>
  <si>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</si>
  <si>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</si>
  <si>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</si>
  <si>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</si>
  <si>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</si>
  <si>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</si>
  <si>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</si>
  <si>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</si>
  <si>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</si>
  <si>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</si>
  <si>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</si>
  <si>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</si>
  <si>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</si>
  <si>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</si>
  <si>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</si>
  <si>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</si>
  <si>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</si>
  <si>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</si>
  <si>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</si>
  <si>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</si>
  <si>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</si>
  <si>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</si>
  <si>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</si>
  <si>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</si>
  <si>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</si>
  <si>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</si>
  <si>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</si>
  <si>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</si>
  <si>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</si>
  <si>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</si>
  <si>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</si>
  <si>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</si>
  <si>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</si>
  <si>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</si>
  <si>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</si>
  <si>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</si>
  <si>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</si>
  <si>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</si>
  <si>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</si>
  <si>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</si>
  <si>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</si>
  <si>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</si>
  <si>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</si>
  <si>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</si>
  <si>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</si>
  <si>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</si>
  <si>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</si>
  <si>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</si>
  <si>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</si>
  <si>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</si>
  <si>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</si>
  <si>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</si>
  <si>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</si>
  <si>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</si>
  <si>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</si>
  <si>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</si>
  <si>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</si>
  <si>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</si>
  <si>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</si>
  <si>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</si>
  <si>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</si>
  <si>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</si>
  <si>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</si>
  <si>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</si>
  <si>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</si>
  <si>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</si>
  <si>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</si>
  <si>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</si>
  <si>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</si>
  <si>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</si>
  <si>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</si>
  <si>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</si>
  <si>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</si>
  <si>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</si>
  <si>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</si>
  <si>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</si>
  <si>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</si>
  <si>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</si>
  <si>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</si>
  <si>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</si>
  <si>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</si>
  <si>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</si>
  <si>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</si>
  <si>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</si>
  <si>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</si>
  <si>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</si>
  <si>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</si>
  <si>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</si>
  <si>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</si>
  <si>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</si>
  <si>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</si>
  <si>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</si>
  <si>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</si>
  <si>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</si>
  <si>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</si>
  <si>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</si>
  <si>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</si>
  <si>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</si>
  <si>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</si>
  <si>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</si>
  <si>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</si>
  <si>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</si>
  <si>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</si>
  <si>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</si>
  <si>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</si>
  <si>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</si>
  <si>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</si>
  <si>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</si>
  <si>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</si>
  <si>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</si>
  <si>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</si>
  <si>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</si>
  <si>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</si>
  <si>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</si>
  <si>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</si>
  <si>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</si>
  <si>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</si>
  <si>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</si>
  <si>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</si>
  <si>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</si>
  <si>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</si>
  <si>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</si>
  <si>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</si>
  <si>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</si>
  <si>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</si>
  <si>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</si>
  <si>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</si>
  <si>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</si>
  <si>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</si>
  <si>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</si>
  <si>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</si>
  <si>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</si>
  <si>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</si>
  <si>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</si>
  <si>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</si>
  <si>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</si>
  <si>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</si>
  <si>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</si>
  <si>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</si>
  <si>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</si>
  <si>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</si>
  <si>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</si>
  <si>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</si>
  <si>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</si>
  <si>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</si>
  <si>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</si>
  <si>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</si>
  <si>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</si>
  <si>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</si>
  <si>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</si>
  <si>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</si>
  <si>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</si>
  <si>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</si>
  <si>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</si>
  <si>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</si>
  <si>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</si>
  <si>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</si>
  <si>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</si>
  <si>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</si>
  <si>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</si>
  <si>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</si>
  <si>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</si>
  <si>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Water logged</t>
  </si>
  <si>
    <t>Land not available</t>
  </si>
  <si>
    <t>Required old building demolision</t>
  </si>
  <si>
    <t>Aproach road not available</t>
  </si>
  <si>
    <t>Dispute</t>
  </si>
  <si>
    <t>1st A/C bill paid</t>
  </si>
  <si>
    <t>Date of Aggrement</t>
  </si>
  <si>
    <t>Time of Completion</t>
  </si>
  <si>
    <t>1.10.2013</t>
  </si>
  <si>
    <t>15 Month</t>
  </si>
  <si>
    <t>11.9.2013</t>
  </si>
  <si>
    <t>7.10.2013</t>
  </si>
  <si>
    <t>25.7.2013</t>
  </si>
  <si>
    <t>19.8.2013</t>
  </si>
  <si>
    <t>27.8.2013</t>
  </si>
  <si>
    <t>24.7.2013</t>
  </si>
  <si>
    <t>8.10.2013</t>
  </si>
  <si>
    <t>23.9.2013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</si>
  <si>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</si>
  <si>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</si>
  <si>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</si>
  <si>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</si>
  <si>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</si>
  <si>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</si>
  <si>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</si>
  <si>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</si>
  <si>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</si>
  <si>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</si>
  <si>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</si>
  <si>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</si>
  <si>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</si>
  <si>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</si>
  <si>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</si>
  <si>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Water 
logged</t>
  </si>
  <si>
    <t>Azam 
Nagar</t>
  </si>
  <si>
    <t>Land not Available Site changed proposal goes to BMSP</t>
  </si>
  <si>
    <t>High water level</t>
  </si>
  <si>
    <t>Land Problem</t>
  </si>
  <si>
    <t>Land problem, Local dispute regarding play ground</t>
  </si>
  <si>
    <t>E/W</t>
  </si>
  <si>
    <t>reruired old building demolision</t>
  </si>
  <si>
    <t>Land problem, (local dispute)</t>
  </si>
  <si>
    <t>B/F/S</t>
  </si>
  <si>
    <t>Name to be changed (govt.basic school sarenza)</t>
  </si>
  <si>
    <t>PCC</t>
  </si>
  <si>
    <t>Part R/C</t>
  </si>
  <si>
    <t>Shuttering</t>
  </si>
  <si>
    <t>1st A/C bill paid   (Shuttering)</t>
  </si>
  <si>
    <t>Govt. Basic School, Agiaon/ Pawna</t>
  </si>
  <si>
    <t>footing &amp; column casting</t>
  </si>
  <si>
    <t>EMD return by BSEIDC</t>
  </si>
  <si>
    <t>Land problem water logged 12'-0" deep land</t>
  </si>
  <si>
    <t>required Pile foundation variation approval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</si>
  <si>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</si>
  <si>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</si>
  <si>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</si>
  <si>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</si>
  <si>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</si>
  <si>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</si>
  <si>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Anuj Enterprises</t>
  </si>
  <si>
    <t>Mother India Contract</t>
  </si>
  <si>
    <t>Sisley Construction</t>
  </si>
  <si>
    <t>Purnea</t>
  </si>
  <si>
    <t>Estimated Amount   (in lac)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</si>
  <si>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</si>
  <si>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</si>
  <si>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</si>
  <si>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</si>
  <si>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</si>
  <si>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</si>
  <si>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</si>
  <si>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</si>
  <si>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</si>
  <si>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</si>
  <si>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</si>
  <si>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</si>
  <si>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</si>
  <si>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</si>
  <si>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</si>
  <si>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</si>
  <si>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</si>
  <si>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</si>
  <si>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</si>
  <si>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</si>
  <si>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</si>
  <si>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</si>
  <si>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</si>
  <si>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</si>
  <si>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</si>
  <si>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</si>
  <si>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Total (Model School)</t>
  </si>
  <si>
    <t xml:space="preserve">Name of Division :-  Saran </t>
  </si>
  <si>
    <t>Date:-28.02.2014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</si>
</sst>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391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43" fontId="25" fillId="3" borderId="1" xfId="1" applyNumberFormat="1" applyFont="1" applyFill="1" applyBorder="1" applyAlignment="1">
      <alignment horizontal="center" vertical="center" wrapText="1"/>
    </xf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0" fillId="0" borderId="0" xfId="0" applyFont="1"/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44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2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5" xfId="0" applyFont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25" fillId="0" borderId="7" xfId="0" applyFont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G25"/>
  <sheetViews>
    <sheetView tabSelected="1" topLeftCell="A2" zoomScale="80" zoomScaleNormal="8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X3" sqref="X3:Y3"/>
    </sheetView>
  </sheetViews>
  <sheetFormatPr defaultRowHeight="15"/>
  <cols>
    <col min="1" max="1" width="3.140625" customWidth="1"/>
    <col min="2" max="2" width="15.7109375" customWidth="1"/>
    <col min="3" max="3" width="20.85546875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3.42578125" customWidth="1"/>
    <col min="24" max="24" width="8" customWidth="1"/>
    <col min="25" max="25" width="12.140625" customWidth="1"/>
    <col min="26" max="26" width="9.140625" style="62"/>
  </cols>
  <sheetData>
    <row r="2" spans="1:28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1:28">
      <c r="A3" s="238" t="s">
        <v>678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09" t="s">
        <v>820</v>
      </c>
      <c r="Y3" s="210"/>
    </row>
    <row r="4" spans="1:28" ht="15" customHeight="1">
      <c r="A4" s="184" t="s">
        <v>0</v>
      </c>
      <c r="B4" s="184" t="s">
        <v>26</v>
      </c>
      <c r="C4" s="184" t="s">
        <v>27</v>
      </c>
      <c r="D4" s="185" t="s">
        <v>59</v>
      </c>
      <c r="E4" s="186"/>
      <c r="F4" s="197"/>
      <c r="G4" s="185" t="s">
        <v>30</v>
      </c>
      <c r="H4" s="186"/>
      <c r="I4" s="197"/>
      <c r="J4" s="194" t="s">
        <v>20</v>
      </c>
      <c r="K4" s="198" t="s">
        <v>16</v>
      </c>
      <c r="L4" s="198"/>
      <c r="M4" s="198"/>
      <c r="N4" s="198"/>
      <c r="O4" s="198"/>
      <c r="P4" s="198"/>
      <c r="Q4" s="198"/>
      <c r="R4" s="198"/>
      <c r="S4" s="198"/>
      <c r="T4" s="199"/>
      <c r="U4" s="200" t="s">
        <v>34</v>
      </c>
      <c r="V4" s="198"/>
      <c r="W4" s="199"/>
      <c r="X4" s="201" t="s">
        <v>37</v>
      </c>
      <c r="Y4" s="204" t="s">
        <v>14</v>
      </c>
    </row>
    <row r="5" spans="1:28" ht="24.75" customHeight="1">
      <c r="A5" s="184"/>
      <c r="B5" s="184"/>
      <c r="C5" s="184"/>
      <c r="D5" s="182" t="s">
        <v>28</v>
      </c>
      <c r="E5" s="182" t="s">
        <v>31</v>
      </c>
      <c r="F5" s="182" t="s">
        <v>29</v>
      </c>
      <c r="G5" s="182" t="s">
        <v>28</v>
      </c>
      <c r="H5" s="182" t="s">
        <v>31</v>
      </c>
      <c r="I5" s="182" t="s">
        <v>29</v>
      </c>
      <c r="J5" s="195"/>
      <c r="K5" s="207" t="s">
        <v>15</v>
      </c>
      <c r="L5" s="180" t="s">
        <v>10</v>
      </c>
      <c r="M5" s="182" t="s">
        <v>9</v>
      </c>
      <c r="N5" s="185" t="s">
        <v>17</v>
      </c>
      <c r="O5" s="186"/>
      <c r="P5" s="185" t="s">
        <v>18</v>
      </c>
      <c r="Q5" s="186"/>
      <c r="R5" s="185" t="s">
        <v>61</v>
      </c>
      <c r="S5" s="186"/>
      <c r="T5" s="180" t="s">
        <v>13</v>
      </c>
      <c r="U5" s="192" t="s">
        <v>7</v>
      </c>
      <c r="V5" s="192" t="s">
        <v>33</v>
      </c>
      <c r="W5" s="192" t="s">
        <v>8</v>
      </c>
      <c r="X5" s="202"/>
      <c r="Y5" s="205"/>
    </row>
    <row r="6" spans="1:28" ht="45" customHeight="1">
      <c r="A6" s="184"/>
      <c r="B6" s="184"/>
      <c r="C6" s="184"/>
      <c r="D6" s="183"/>
      <c r="E6" s="183"/>
      <c r="F6" s="183"/>
      <c r="G6" s="183"/>
      <c r="H6" s="183"/>
      <c r="I6" s="183"/>
      <c r="J6" s="196"/>
      <c r="K6" s="208"/>
      <c r="L6" s="181"/>
      <c r="M6" s="183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181"/>
      <c r="U6" s="193"/>
      <c r="V6" s="193"/>
      <c r="W6" s="193"/>
      <c r="X6" s="203"/>
      <c r="Y6" s="206"/>
      <c r="Z6" s="62" t="s">
        <v>692</v>
      </c>
    </row>
    <row r="7" spans="1:28" ht="33.75" customHeight="1">
      <c r="A7" s="187">
        <v>1</v>
      </c>
      <c r="B7" s="187" t="s">
        <v>792</v>
      </c>
      <c r="C7" s="189" t="s">
        <v>801</v>
      </c>
      <c r="D7" s="189">
        <f>Patna!A66</f>
        <v>25</v>
      </c>
      <c r="E7" s="189">
        <f>Patna!E67</f>
        <v>59</v>
      </c>
      <c r="F7" s="189">
        <f>Patna!H67</f>
        <v>14866.909999999996</v>
      </c>
      <c r="G7" s="187">
        <f>25-6</f>
        <v>19</v>
      </c>
      <c r="H7" s="189">
        <f>Patna!E10+Patna!E13+Patna!E15+Patna!E17+Patna!E20+Patna!E23+Patna!E26+Patna!E34+Patna!E36+Patna!E38+Patna!E40+Patna!E42+Patna!E44+Patna!E46+Patna!E49+Patna!E52+Patna!E54+Patna!E65+Patna!E66</f>
        <v>44</v>
      </c>
      <c r="I7" s="189">
        <f>Patna!H8+Patna!H11+Patna!H14+Patna!H16+Patna!H18+Patna!H21+Patna!H24+Patna!H32+Patna!H35+Patna!H37+Patna!H39+Patna!H41+Patna!H43+Patna!H45+Patna!H47+Patna!H53+Patna!H66</f>
        <v>10333.569999999998</v>
      </c>
      <c r="J7" s="6"/>
      <c r="K7" s="187">
        <f>Patna!L67</f>
        <v>3</v>
      </c>
      <c r="L7" s="187">
        <f>Patna!M67</f>
        <v>10</v>
      </c>
      <c r="M7" s="187">
        <f>Patna!N67</f>
        <v>6</v>
      </c>
      <c r="N7" s="187">
        <f>Patna!O67</f>
        <v>3</v>
      </c>
      <c r="O7" s="187">
        <f>Patna!P67</f>
        <v>8</v>
      </c>
      <c r="P7" s="187">
        <f>Patna!Q67</f>
        <v>1</v>
      </c>
      <c r="Q7" s="187">
        <f>Patna!R67</f>
        <v>2</v>
      </c>
      <c r="R7" s="187">
        <f>Patna!S67</f>
        <v>0</v>
      </c>
      <c r="S7" s="187">
        <f>Patna!T67</f>
        <v>0</v>
      </c>
      <c r="T7" s="187">
        <f>Patna!U67</f>
        <v>1</v>
      </c>
      <c r="U7" s="214">
        <f>Patna!I67</f>
        <v>10</v>
      </c>
      <c r="V7" s="214">
        <f>K7+L7+M7+N7+O7+R7+S7+T7+P7+Q7</f>
        <v>34</v>
      </c>
      <c r="W7" s="214">
        <f>Patna!V67</f>
        <v>0</v>
      </c>
      <c r="X7" s="214">
        <f>Patna!W67</f>
        <v>98.37</v>
      </c>
      <c r="Y7" s="228"/>
      <c r="AA7" s="225"/>
      <c r="AB7" s="3"/>
    </row>
    <row r="8" spans="1:28" ht="37.5" customHeight="1">
      <c r="A8" s="213"/>
      <c r="B8" s="213"/>
      <c r="C8" s="190"/>
      <c r="D8" s="190"/>
      <c r="E8" s="190"/>
      <c r="F8" s="190"/>
      <c r="G8" s="188"/>
      <c r="H8" s="190"/>
      <c r="I8" s="190"/>
      <c r="J8" s="6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215"/>
      <c r="V8" s="215"/>
      <c r="W8" s="215"/>
      <c r="X8" s="215"/>
      <c r="Y8" s="229"/>
      <c r="Z8" s="62">
        <f>H7-U7-V7-W7</f>
        <v>0</v>
      </c>
      <c r="AA8" s="225"/>
      <c r="AB8" s="3"/>
    </row>
    <row r="9" spans="1:28" ht="39.75" customHeight="1">
      <c r="A9" s="187">
        <v>2</v>
      </c>
      <c r="B9" s="187" t="s">
        <v>793</v>
      </c>
      <c r="C9" s="189" t="s">
        <v>802</v>
      </c>
      <c r="D9" s="189">
        <f>Magadh!A48</f>
        <v>19</v>
      </c>
      <c r="E9" s="189">
        <f>Magadh!E49</f>
        <v>41</v>
      </c>
      <c r="F9" s="189">
        <f>Magadh!H49</f>
        <v>10040.879999999999</v>
      </c>
      <c r="G9" s="187">
        <f>19-13</f>
        <v>6</v>
      </c>
      <c r="H9" s="189">
        <f>Magadh!E12+Magadh!E31+Magadh!E33+Magadh!E36+Magadh!E43+Magadh!E45</f>
        <v>13</v>
      </c>
      <c r="I9" s="187">
        <f>Magadh!H10+Magadh!H30+Magadh!H34+Magadh!H44</f>
        <v>2455.61</v>
      </c>
      <c r="J9" s="6"/>
      <c r="K9" s="189">
        <f>Magadh!L49</f>
        <v>2</v>
      </c>
      <c r="L9" s="189">
        <f>Magadh!M49</f>
        <v>4</v>
      </c>
      <c r="M9" s="189">
        <f>Magadh!N49</f>
        <v>1</v>
      </c>
      <c r="N9" s="189">
        <f>Magadh!O49</f>
        <v>0</v>
      </c>
      <c r="O9" s="189">
        <f>Magadh!P49</f>
        <v>2</v>
      </c>
      <c r="P9" s="189">
        <f>Magadh!Q49</f>
        <v>0</v>
      </c>
      <c r="Q9" s="189">
        <f>Magadh!R49</f>
        <v>0</v>
      </c>
      <c r="R9" s="189">
        <f>Magadh!S49</f>
        <v>0</v>
      </c>
      <c r="S9" s="189">
        <f>Magadh!T49</f>
        <v>0</v>
      </c>
      <c r="T9" s="189">
        <f>Magadh!U49</f>
        <v>0</v>
      </c>
      <c r="U9" s="189">
        <f>Magadh!I49</f>
        <v>4</v>
      </c>
      <c r="V9" s="214">
        <f t="shared" ref="V9" si="0">K9+L9+M9+N9+O9+R9+S9+T9+P9+Q9</f>
        <v>9</v>
      </c>
      <c r="W9" s="226">
        <f>Magadh!V49</f>
        <v>0</v>
      </c>
      <c r="X9" s="189">
        <f>Magadh!W49</f>
        <v>0</v>
      </c>
      <c r="Y9" s="187"/>
      <c r="Z9" s="62">
        <f t="shared" ref="Z9:Z25" si="1">H8-U8-V8-W8</f>
        <v>0</v>
      </c>
      <c r="AA9" s="225"/>
      <c r="AB9" s="3"/>
    </row>
    <row r="10" spans="1:28" ht="39.75" customHeight="1">
      <c r="A10" s="213"/>
      <c r="B10" s="213"/>
      <c r="C10" s="190"/>
      <c r="D10" s="190"/>
      <c r="E10" s="190"/>
      <c r="F10" s="190"/>
      <c r="G10" s="188"/>
      <c r="H10" s="190"/>
      <c r="I10" s="188"/>
      <c r="J10" s="5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215"/>
      <c r="W10" s="227"/>
      <c r="X10" s="190"/>
      <c r="Y10" s="188"/>
      <c r="Z10" s="62">
        <f>H9-U9-V9-W9</f>
        <v>0</v>
      </c>
      <c r="AA10" s="225"/>
      <c r="AB10" s="3"/>
    </row>
    <row r="11" spans="1:28" ht="39" customHeight="1">
      <c r="A11" s="187">
        <v>3</v>
      </c>
      <c r="B11" s="216" t="s">
        <v>794</v>
      </c>
      <c r="C11" s="189" t="s">
        <v>803</v>
      </c>
      <c r="D11" s="189">
        <f>Bhagalpur!A18</f>
        <v>5</v>
      </c>
      <c r="E11" s="189">
        <f>Bhagalpur!E20</f>
        <v>12</v>
      </c>
      <c r="F11" s="221">
        <f>Bhagalpur!H20</f>
        <v>3096.8200000000006</v>
      </c>
      <c r="G11" s="187">
        <f>D11-2</f>
        <v>3</v>
      </c>
      <c r="H11" s="189">
        <f>E11-5</f>
        <v>7</v>
      </c>
      <c r="I11" s="219">
        <f>Bhagalpur!H10+Bhagalpur!H16+Bhagalpur!H18</f>
        <v>1803.6800000000003</v>
      </c>
      <c r="J11" s="6"/>
      <c r="K11" s="187">
        <f>Bhagalpur!L20</f>
        <v>0</v>
      </c>
      <c r="L11" s="187">
        <f>Bhagalpur!M20</f>
        <v>1</v>
      </c>
      <c r="M11" s="187">
        <f>Bhagalpur!N20</f>
        <v>0</v>
      </c>
      <c r="N11" s="187">
        <f>Bhagalpur!O20</f>
        <v>0</v>
      </c>
      <c r="O11" s="187">
        <f>Bhagalpur!P20</f>
        <v>4</v>
      </c>
      <c r="P11" s="187">
        <f>Bhagalpur!Q20</f>
        <v>0</v>
      </c>
      <c r="Q11" s="187">
        <f>Bhagalpur!R20</f>
        <v>0</v>
      </c>
      <c r="R11" s="187">
        <f>Bhagalpur!S20</f>
        <v>0</v>
      </c>
      <c r="S11" s="187">
        <f>Bhagalpur!T20</f>
        <v>0</v>
      </c>
      <c r="T11" s="187">
        <f>Bhagalpur!U20</f>
        <v>0</v>
      </c>
      <c r="U11" s="214">
        <f>Bhagalpur!I20</f>
        <v>2</v>
      </c>
      <c r="V11" s="214">
        <f>K11+L11+M11+N11+O11+R11+S11+T11+P11+Q11</f>
        <v>5</v>
      </c>
      <c r="W11" s="214">
        <f>Bhagalpur!V20</f>
        <v>0</v>
      </c>
      <c r="X11" s="214">
        <f>Bhagalpur!W20</f>
        <v>87.25</v>
      </c>
      <c r="Y11" s="232"/>
      <c r="Z11" s="62">
        <f>H8-U8-V8-W8</f>
        <v>0</v>
      </c>
      <c r="AA11" s="225"/>
      <c r="AB11" s="3"/>
    </row>
    <row r="12" spans="1:28" ht="38.25" customHeight="1">
      <c r="A12" s="213"/>
      <c r="B12" s="216"/>
      <c r="C12" s="190"/>
      <c r="D12" s="190"/>
      <c r="E12" s="190"/>
      <c r="F12" s="222"/>
      <c r="G12" s="188"/>
      <c r="H12" s="190"/>
      <c r="I12" s="220"/>
      <c r="J12" s="6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15"/>
      <c r="V12" s="215"/>
      <c r="W12" s="215"/>
      <c r="X12" s="215"/>
      <c r="Y12" s="233"/>
      <c r="Z12" s="62">
        <f>H11-U11-V11-W11</f>
        <v>0</v>
      </c>
      <c r="AA12" s="225"/>
      <c r="AB12" s="3"/>
    </row>
    <row r="13" spans="1:28" ht="39" customHeight="1">
      <c r="A13" s="187">
        <v>4</v>
      </c>
      <c r="B13" s="216" t="s">
        <v>795</v>
      </c>
      <c r="C13" s="189" t="s">
        <v>804</v>
      </c>
      <c r="D13" s="189">
        <f>Munger!A24</f>
        <v>8</v>
      </c>
      <c r="E13" s="189">
        <f>Munger!E26</f>
        <v>17</v>
      </c>
      <c r="F13" s="221">
        <f>Munger!H26</f>
        <v>4315.996666666666</v>
      </c>
      <c r="G13" s="187">
        <f>D13-3</f>
        <v>5</v>
      </c>
      <c r="H13" s="189">
        <f>E13-7</f>
        <v>10</v>
      </c>
      <c r="I13" s="219">
        <f>Munger!H8+Munger!H9+Munger!H12+Munger!H15+Munger!H17</f>
        <v>2518.3366666666666</v>
      </c>
      <c r="J13" s="6"/>
      <c r="K13" s="187">
        <f>Munger!L26</f>
        <v>0</v>
      </c>
      <c r="L13" s="187">
        <f>Munger!M26</f>
        <v>0</v>
      </c>
      <c r="M13" s="187">
        <f>Munger!N26</f>
        <v>0</v>
      </c>
      <c r="N13" s="187">
        <f>Munger!O26</f>
        <v>3</v>
      </c>
      <c r="O13" s="187">
        <f>Munger!P26</f>
        <v>2</v>
      </c>
      <c r="P13" s="187">
        <f>Munger!Q26</f>
        <v>0</v>
      </c>
      <c r="Q13" s="187">
        <f>Munger!R26</f>
        <v>4</v>
      </c>
      <c r="R13" s="187">
        <f>Munger!S26</f>
        <v>0</v>
      </c>
      <c r="S13" s="187">
        <f>Munger!T26</f>
        <v>0</v>
      </c>
      <c r="T13" s="187">
        <f>Munger!U26</f>
        <v>0</v>
      </c>
      <c r="U13" s="214">
        <f>Munger!I26</f>
        <v>1</v>
      </c>
      <c r="V13" s="214">
        <f>K13+L13+M13+N13+O13+R13+S13+T13+P13+Q13</f>
        <v>9</v>
      </c>
      <c r="W13" s="214">
        <f>Munger!V26</f>
        <v>0</v>
      </c>
      <c r="X13" s="234">
        <f>Munger!W26</f>
        <v>55.17</v>
      </c>
      <c r="Y13" s="232"/>
      <c r="Z13" s="62">
        <f>H10-U10-V10-W10</f>
        <v>0</v>
      </c>
      <c r="AA13" s="225"/>
      <c r="AB13" s="3"/>
    </row>
    <row r="14" spans="1:28" ht="38.25" customHeight="1">
      <c r="A14" s="213"/>
      <c r="B14" s="216"/>
      <c r="C14" s="190"/>
      <c r="D14" s="190"/>
      <c r="E14" s="190"/>
      <c r="F14" s="222"/>
      <c r="G14" s="188"/>
      <c r="H14" s="190"/>
      <c r="I14" s="220"/>
      <c r="J14" s="6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215"/>
      <c r="V14" s="215"/>
      <c r="W14" s="215"/>
      <c r="X14" s="235"/>
      <c r="Y14" s="233"/>
      <c r="Z14" s="62">
        <f>H13-U13-V13-W13</f>
        <v>0</v>
      </c>
      <c r="AA14" s="225"/>
      <c r="AB14" s="3"/>
    </row>
    <row r="15" spans="1:28" ht="36.75" customHeight="1">
      <c r="A15" s="187">
        <v>5</v>
      </c>
      <c r="B15" s="187" t="s">
        <v>796</v>
      </c>
      <c r="C15" s="189" t="s">
        <v>805</v>
      </c>
      <c r="D15" s="189">
        <f>Kosi!A13</f>
        <v>3</v>
      </c>
      <c r="E15" s="187">
        <f>Kosi!E14</f>
        <v>7</v>
      </c>
      <c r="F15" s="221">
        <f>Kosi!H14</f>
        <v>1907.1999999999998</v>
      </c>
      <c r="G15" s="187">
        <f>D15</f>
        <v>3</v>
      </c>
      <c r="H15" s="189">
        <f>E15</f>
        <v>7</v>
      </c>
      <c r="I15" s="219">
        <f>F15</f>
        <v>1907.1999999999998</v>
      </c>
      <c r="J15" s="6"/>
      <c r="K15" s="223">
        <f>Kosi!L14</f>
        <v>0</v>
      </c>
      <c r="L15" s="223">
        <f>Kosi!M14</f>
        <v>3</v>
      </c>
      <c r="M15" s="223">
        <f>Kosi!N14</f>
        <v>1</v>
      </c>
      <c r="N15" s="223">
        <f>Kosi!O14</f>
        <v>1</v>
      </c>
      <c r="O15" s="223">
        <f>Kosi!P14</f>
        <v>0</v>
      </c>
      <c r="P15" s="223">
        <f>Kosi!Q14</f>
        <v>0</v>
      </c>
      <c r="Q15" s="223">
        <f>Kosi!R14</f>
        <v>1</v>
      </c>
      <c r="R15" s="223">
        <f>Kosi!S14</f>
        <v>0</v>
      </c>
      <c r="S15" s="223">
        <f>Kosi!T14</f>
        <v>0</v>
      </c>
      <c r="T15" s="223">
        <f>Kosi!U14</f>
        <v>0</v>
      </c>
      <c r="U15" s="230">
        <f>Kosi!K14</f>
        <v>1</v>
      </c>
      <c r="V15" s="230">
        <f>K15+L15+M15+N15+O15+R15+S15+T15+P15+Q15</f>
        <v>6</v>
      </c>
      <c r="W15" s="230">
        <f>Kosi!V14</f>
        <v>0</v>
      </c>
      <c r="X15" s="230">
        <f>Kosi!W14</f>
        <v>0</v>
      </c>
      <c r="Y15" s="232"/>
      <c r="Z15" s="62">
        <f>H12-U12-V12-W12</f>
        <v>0</v>
      </c>
      <c r="AA15" s="225"/>
      <c r="AB15" s="3"/>
    </row>
    <row r="16" spans="1:28" ht="39.75" customHeight="1">
      <c r="A16" s="213"/>
      <c r="B16" s="213"/>
      <c r="C16" s="190"/>
      <c r="D16" s="190"/>
      <c r="E16" s="188"/>
      <c r="F16" s="222"/>
      <c r="G16" s="188"/>
      <c r="H16" s="190"/>
      <c r="I16" s="220"/>
      <c r="J16" s="7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31"/>
      <c r="V16" s="215"/>
      <c r="W16" s="231"/>
      <c r="X16" s="231"/>
      <c r="Y16" s="233"/>
      <c r="Z16" s="116">
        <f>H15-U15-V15-W15</f>
        <v>0</v>
      </c>
      <c r="AA16" s="225"/>
      <c r="AB16" s="3"/>
    </row>
    <row r="17" spans="1:33" ht="36.75" customHeight="1">
      <c r="A17" s="187">
        <v>4</v>
      </c>
      <c r="B17" s="187" t="s">
        <v>797</v>
      </c>
      <c r="C17" s="189" t="s">
        <v>806</v>
      </c>
      <c r="D17" s="189">
        <f>Purnea!A21</f>
        <v>7</v>
      </c>
      <c r="E17" s="187">
        <f>Purnea!E22</f>
        <v>15</v>
      </c>
      <c r="F17" s="221">
        <f>Purnea!H22</f>
        <v>4054.44</v>
      </c>
      <c r="G17" s="187">
        <f>D17-4</f>
        <v>3</v>
      </c>
      <c r="H17" s="189">
        <f>Purnea!E12+Purnea!E14+Purnea!E18</f>
        <v>7</v>
      </c>
      <c r="I17" s="219">
        <f>Purnea!H10+Purnea!H13</f>
        <v>1361.29</v>
      </c>
      <c r="J17" s="6"/>
      <c r="K17" s="223">
        <f>Purnea!L22</f>
        <v>2</v>
      </c>
      <c r="L17" s="223">
        <f>Purnea!M22</f>
        <v>2</v>
      </c>
      <c r="M17" s="223">
        <f>Purnea!N22</f>
        <v>0</v>
      </c>
      <c r="N17" s="223">
        <f>Purnea!O22</f>
        <v>0</v>
      </c>
      <c r="O17" s="223">
        <f>Purnea!P22</f>
        <v>1</v>
      </c>
      <c r="P17" s="223">
        <f>Purnea!Q22</f>
        <v>0</v>
      </c>
      <c r="Q17" s="223">
        <f>Purnea!R22</f>
        <v>0</v>
      </c>
      <c r="R17" s="223">
        <f>Purnea!S22</f>
        <v>0</v>
      </c>
      <c r="S17" s="223">
        <f>Purnea!T22</f>
        <v>0</v>
      </c>
      <c r="T17" s="223">
        <f>Purnea!U22</f>
        <v>0</v>
      </c>
      <c r="U17" s="230">
        <f>Purnea!K22</f>
        <v>2</v>
      </c>
      <c r="V17" s="230">
        <f>K17+L17+M17+N17+O17+R17+S17+T17+P17+Q17</f>
        <v>5</v>
      </c>
      <c r="W17" s="230">
        <f>Purnea!V22</f>
        <v>0</v>
      </c>
      <c r="X17" s="230">
        <f>Purnea!W22</f>
        <v>0</v>
      </c>
      <c r="Y17" s="232"/>
      <c r="Z17" s="62">
        <f>H14-U14-V14-W14</f>
        <v>0</v>
      </c>
      <c r="AA17" s="225"/>
      <c r="AB17" s="3"/>
    </row>
    <row r="18" spans="1:33" ht="39.75" customHeight="1">
      <c r="A18" s="213"/>
      <c r="B18" s="213"/>
      <c r="C18" s="190"/>
      <c r="D18" s="190"/>
      <c r="E18" s="188"/>
      <c r="F18" s="222"/>
      <c r="G18" s="188"/>
      <c r="H18" s="190"/>
      <c r="I18" s="220"/>
      <c r="J18" s="7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31"/>
      <c r="V18" s="215"/>
      <c r="W18" s="231"/>
      <c r="X18" s="231"/>
      <c r="Y18" s="233"/>
      <c r="Z18" s="116">
        <f>H17-U17-V17-W17</f>
        <v>0</v>
      </c>
      <c r="AA18" s="225"/>
      <c r="AB18" s="3"/>
    </row>
    <row r="19" spans="1:33" ht="35.25" customHeight="1">
      <c r="A19" s="187">
        <v>5</v>
      </c>
      <c r="B19" s="187" t="s">
        <v>798</v>
      </c>
      <c r="C19" s="189" t="s">
        <v>807</v>
      </c>
      <c r="D19" s="189">
        <f>Tirhut!A63</f>
        <v>22</v>
      </c>
      <c r="E19" s="187">
        <f>Tirhut!E65</f>
        <v>58</v>
      </c>
      <c r="F19" s="189">
        <f>Tirhut!H65</f>
        <v>15888.15</v>
      </c>
      <c r="G19" s="187">
        <f>D19-8</f>
        <v>14</v>
      </c>
      <c r="H19" s="217">
        <f>Tirhut!E9+Tirhut!E12+Tirhut!E15+Tirhut!E18+Tirhut!E27+Tirhut!E29+Tirhut!E31+Tirhut!E43+Tirhut!E46+Tirhut!E48+Tirhut!E50+Tirhut!E60+Tirhut!E62+Tirhut!E64</f>
        <v>35</v>
      </c>
      <c r="I19" s="219">
        <f>Tirhut!H7+Tirhut!H10+Tirhut!H13+Tirhut!H16+Tirhut!H25+Tirhut!H28+Tirhut!H30+Tirhut!H41+Tirhut!H44+Tirhut!H47+Tirhut!H49+Tirhut!H59+Tirhut!H61+Tirhut!H63</f>
        <v>9506.159999999998</v>
      </c>
      <c r="J19" s="6"/>
      <c r="K19" s="187">
        <f>Tirhut!L65</f>
        <v>3</v>
      </c>
      <c r="L19" s="187">
        <f>Tirhut!M65</f>
        <v>12</v>
      </c>
      <c r="M19" s="187">
        <f>Tirhut!N65</f>
        <v>2</v>
      </c>
      <c r="N19" s="187">
        <f>Tirhut!O65</f>
        <v>0</v>
      </c>
      <c r="O19" s="187">
        <f>Tirhut!P65</f>
        <v>0</v>
      </c>
      <c r="P19" s="187">
        <f>Tirhut!Q65</f>
        <v>0</v>
      </c>
      <c r="Q19" s="187">
        <f>Tirhut!R65</f>
        <v>5</v>
      </c>
      <c r="R19" s="187">
        <f>Tirhut!S65</f>
        <v>0</v>
      </c>
      <c r="S19" s="187">
        <f>Tirhut!T65</f>
        <v>0</v>
      </c>
      <c r="T19" s="187">
        <f>Tirhut!U65</f>
        <v>0</v>
      </c>
      <c r="U19" s="214">
        <f>Tirhut!I65</f>
        <v>13</v>
      </c>
      <c r="V19" s="214">
        <f>K19+L19+M19+N19+O19+R19+S19+T19+P19+Q19</f>
        <v>22</v>
      </c>
      <c r="W19" s="214">
        <f>Tirhut!V65</f>
        <v>0</v>
      </c>
      <c r="X19" s="214">
        <f>Tirhut!W65</f>
        <v>0</v>
      </c>
      <c r="Y19" s="236"/>
      <c r="Z19" s="62">
        <f>H16-U16-V16-W16</f>
        <v>0</v>
      </c>
      <c r="AA19" s="225"/>
      <c r="AB19" s="3"/>
    </row>
    <row r="20" spans="1:33" ht="45.75" customHeight="1">
      <c r="A20" s="213"/>
      <c r="B20" s="213"/>
      <c r="C20" s="190"/>
      <c r="D20" s="190"/>
      <c r="E20" s="188"/>
      <c r="F20" s="190"/>
      <c r="G20" s="188"/>
      <c r="H20" s="218"/>
      <c r="I20" s="220"/>
      <c r="J20" s="6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215"/>
      <c r="V20" s="215"/>
      <c r="W20" s="215"/>
      <c r="X20" s="215"/>
      <c r="Y20" s="237"/>
      <c r="Z20" s="62">
        <f t="shared" ref="Z20" si="2">H19-U19-V19-W19</f>
        <v>0</v>
      </c>
      <c r="AA20" s="225"/>
      <c r="AB20" s="3"/>
    </row>
    <row r="21" spans="1:33" ht="35.25" customHeight="1">
      <c r="A21" s="187">
        <v>5</v>
      </c>
      <c r="B21" s="187" t="s">
        <v>799</v>
      </c>
      <c r="C21" s="189" t="s">
        <v>808</v>
      </c>
      <c r="D21" s="189">
        <f>Darbhanga!A41</f>
        <v>15</v>
      </c>
      <c r="E21" s="187">
        <f>Darbhanga!E44</f>
        <v>37</v>
      </c>
      <c r="F21" s="189">
        <f>Darbhanga!H44</f>
        <v>10256.450000000001</v>
      </c>
      <c r="G21" s="187">
        <f>D21-6</f>
        <v>9</v>
      </c>
      <c r="H21" s="217">
        <f>Darbhanga!E13+Darbhanga!E19+Darbhanga!E22+Darbhanga!E27+Darbhanga!E29+Darbhanga!E33+Darbhanga!E35+Darbhanga!E37+Darbhanga!E40</f>
        <v>23</v>
      </c>
      <c r="I21" s="219">
        <f>Darbhanga!H11+Darbhanga!H17+Darbhanga!H20+Darbhanga!H25+Darbhanga!H28+Darbhanga!H32+Darbhanga!H34+Darbhanga!H36+Darbhanga!H38</f>
        <v>6333.7900000000009</v>
      </c>
      <c r="J21" s="6"/>
      <c r="K21" s="187">
        <f>Darbhanga!L44</f>
        <v>3</v>
      </c>
      <c r="L21" s="187">
        <f>Darbhanga!M44</f>
        <v>10</v>
      </c>
      <c r="M21" s="187">
        <f>Darbhanga!N44</f>
        <v>2</v>
      </c>
      <c r="N21" s="187">
        <f>Darbhanga!O44</f>
        <v>7</v>
      </c>
      <c r="O21" s="187">
        <f>Darbhanga!P44</f>
        <v>1</v>
      </c>
      <c r="P21" s="187">
        <f>Darbhanga!Q44</f>
        <v>0</v>
      </c>
      <c r="Q21" s="187">
        <f>Darbhanga!R44</f>
        <v>0</v>
      </c>
      <c r="R21" s="187">
        <f>Darbhanga!S44</f>
        <v>0</v>
      </c>
      <c r="S21" s="187">
        <f>Darbhanga!T44</f>
        <v>0</v>
      </c>
      <c r="T21" s="187">
        <f>Darbhanga!U44</f>
        <v>0</v>
      </c>
      <c r="U21" s="214">
        <f>Darbhanga!I44</f>
        <v>0</v>
      </c>
      <c r="V21" s="214">
        <f>K21+L21+M21+N21+O21+R21+S21+T21+P21+Q21</f>
        <v>23</v>
      </c>
      <c r="W21" s="214">
        <f>Darbhanga!V44</f>
        <v>0</v>
      </c>
      <c r="X21" s="214">
        <f>Darbhanga!W44</f>
        <v>109.6</v>
      </c>
      <c r="Y21" s="236"/>
      <c r="Z21" s="62">
        <f>H18-U18-V18-W18</f>
        <v>0</v>
      </c>
      <c r="AA21" s="225"/>
      <c r="AB21" s="3"/>
    </row>
    <row r="22" spans="1:33" ht="45.75" customHeight="1">
      <c r="A22" s="213"/>
      <c r="B22" s="213"/>
      <c r="C22" s="190"/>
      <c r="D22" s="190"/>
      <c r="E22" s="188"/>
      <c r="F22" s="190"/>
      <c r="G22" s="188"/>
      <c r="H22" s="218"/>
      <c r="I22" s="220"/>
      <c r="J22" s="6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215"/>
      <c r="V22" s="215"/>
      <c r="W22" s="215"/>
      <c r="X22" s="215"/>
      <c r="Y22" s="237"/>
      <c r="Z22" s="116">
        <f>H21-U21-V21-W21</f>
        <v>0</v>
      </c>
      <c r="AA22" s="225"/>
      <c r="AB22" s="3"/>
    </row>
    <row r="23" spans="1:33" ht="36" customHeight="1">
      <c r="A23" s="187">
        <v>6</v>
      </c>
      <c r="B23" s="187" t="s">
        <v>800</v>
      </c>
      <c r="C23" s="189" t="s">
        <v>809</v>
      </c>
      <c r="D23" s="189">
        <f>Saran!A16</f>
        <v>5</v>
      </c>
      <c r="E23" s="187">
        <f>Saran!E17</f>
        <v>9</v>
      </c>
      <c r="F23" s="189">
        <f>Saran!H17</f>
        <v>2368.9700000000003</v>
      </c>
      <c r="G23" s="187">
        <f>D23-1</f>
        <v>4</v>
      </c>
      <c r="H23" s="217">
        <f>E23-3</f>
        <v>6</v>
      </c>
      <c r="I23" s="187">
        <f>Saran!H11+Saran!H12+Saran!H14+Saran!H16</f>
        <v>1587.01</v>
      </c>
      <c r="J23" s="6"/>
      <c r="K23" s="187">
        <f>Saran!L17</f>
        <v>0</v>
      </c>
      <c r="L23" s="187">
        <f>Saran!M17</f>
        <v>3</v>
      </c>
      <c r="M23" s="187">
        <f>Saran!N17</f>
        <v>0</v>
      </c>
      <c r="N23" s="187">
        <f>Saran!O17</f>
        <v>0</v>
      </c>
      <c r="O23" s="187">
        <f>Saran!P17</f>
        <v>0</v>
      </c>
      <c r="P23" s="187">
        <f>Saran!Q17</f>
        <v>0</v>
      </c>
      <c r="Q23" s="187">
        <f>Saran!R17</f>
        <v>2</v>
      </c>
      <c r="R23" s="187">
        <f>Saran!S17</f>
        <v>0</v>
      </c>
      <c r="S23" s="187">
        <f>Saran!T17</f>
        <v>0</v>
      </c>
      <c r="T23" s="187">
        <f>Saran!U17</f>
        <v>0</v>
      </c>
      <c r="U23" s="214">
        <f>Saran!I17</f>
        <v>1</v>
      </c>
      <c r="V23" s="214">
        <f>K23+L23+M23+N23+O23+R23+S23+T23+P23+Q23</f>
        <v>5</v>
      </c>
      <c r="W23" s="214">
        <f>Saran!V17</f>
        <v>0</v>
      </c>
      <c r="X23" s="214">
        <f>Saran!W17</f>
        <v>124.58</v>
      </c>
      <c r="Y23" s="232"/>
      <c r="Z23" s="62">
        <f t="shared" si="1"/>
        <v>0</v>
      </c>
      <c r="AA23" s="225"/>
      <c r="AB23" s="3"/>
    </row>
    <row r="24" spans="1:33" ht="44.25" customHeight="1">
      <c r="A24" s="213"/>
      <c r="B24" s="213"/>
      <c r="C24" s="190"/>
      <c r="D24" s="190"/>
      <c r="E24" s="188"/>
      <c r="F24" s="190"/>
      <c r="G24" s="188"/>
      <c r="H24" s="218"/>
      <c r="I24" s="188"/>
      <c r="J24" s="6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215"/>
      <c r="V24" s="215"/>
      <c r="W24" s="215"/>
      <c r="X24" s="215"/>
      <c r="Y24" s="233"/>
      <c r="Z24" s="62">
        <f t="shared" si="1"/>
        <v>0</v>
      </c>
      <c r="AA24" s="225"/>
      <c r="AB24" s="3"/>
      <c r="AD24">
        <f>103+15</f>
        <v>118</v>
      </c>
      <c r="AF24">
        <f>104+13</f>
        <v>117</v>
      </c>
      <c r="AG24">
        <f>105+13</f>
        <v>118</v>
      </c>
    </row>
    <row r="25" spans="1:33">
      <c r="A25" s="211" t="s">
        <v>818</v>
      </c>
      <c r="B25" s="212"/>
      <c r="C25" s="212"/>
      <c r="D25" s="8">
        <f>SUM(D7:D24)</f>
        <v>109</v>
      </c>
      <c r="E25" s="8">
        <f t="shared" ref="E25:X25" si="3">SUM(E7:E24)</f>
        <v>255</v>
      </c>
      <c r="F25" s="8">
        <f t="shared" si="3"/>
        <v>66795.816666666666</v>
      </c>
      <c r="G25" s="8">
        <f t="shared" si="3"/>
        <v>66</v>
      </c>
      <c r="H25" s="8">
        <f t="shared" si="3"/>
        <v>152</v>
      </c>
      <c r="I25" s="175">
        <f t="shared" si="3"/>
        <v>37806.646666666667</v>
      </c>
      <c r="J25" s="8">
        <f t="shared" si="3"/>
        <v>0</v>
      </c>
      <c r="K25" s="8">
        <f t="shared" si="3"/>
        <v>13</v>
      </c>
      <c r="L25" s="8">
        <f t="shared" si="3"/>
        <v>45</v>
      </c>
      <c r="M25" s="8">
        <f t="shared" si="3"/>
        <v>12</v>
      </c>
      <c r="N25" s="8">
        <f t="shared" si="3"/>
        <v>14</v>
      </c>
      <c r="O25" s="8">
        <f t="shared" si="3"/>
        <v>18</v>
      </c>
      <c r="P25" s="8">
        <f t="shared" si="3"/>
        <v>1</v>
      </c>
      <c r="Q25" s="8">
        <f t="shared" si="3"/>
        <v>14</v>
      </c>
      <c r="R25" s="8">
        <f t="shared" si="3"/>
        <v>0</v>
      </c>
      <c r="S25" s="8">
        <f t="shared" si="3"/>
        <v>0</v>
      </c>
      <c r="T25" s="8">
        <f t="shared" si="3"/>
        <v>1</v>
      </c>
      <c r="U25" s="8">
        <f t="shared" si="3"/>
        <v>34</v>
      </c>
      <c r="V25" s="8">
        <f t="shared" si="3"/>
        <v>118</v>
      </c>
      <c r="W25" s="8">
        <f t="shared" si="3"/>
        <v>0</v>
      </c>
      <c r="X25" s="8">
        <f t="shared" si="3"/>
        <v>474.96999999999997</v>
      </c>
      <c r="Y25" s="9"/>
      <c r="Z25" s="62">
        <f t="shared" si="1"/>
        <v>0</v>
      </c>
      <c r="AA25" s="13"/>
    </row>
  </sheetData>
  <mergeCells count="255"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U15:U16"/>
    <mergeCell ref="V15:V16"/>
    <mergeCell ref="W15:W16"/>
    <mergeCell ref="X15:X16"/>
    <mergeCell ref="Y15:Y16"/>
    <mergeCell ref="AA15:AA16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P17:P18"/>
    <mergeCell ref="Q17:Q18"/>
    <mergeCell ref="R9:R10"/>
    <mergeCell ref="S9:S10"/>
    <mergeCell ref="T9:T10"/>
    <mergeCell ref="U9:U10"/>
    <mergeCell ref="T11:T12"/>
    <mergeCell ref="U11:U12"/>
    <mergeCell ref="M9:M10"/>
    <mergeCell ref="N9:N10"/>
    <mergeCell ref="S15:S16"/>
    <mergeCell ref="T15:T16"/>
    <mergeCell ref="R13:R14"/>
    <mergeCell ref="P13:P14"/>
    <mergeCell ref="Q13:Q14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X3:Y3"/>
    <mergeCell ref="A3:W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X3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66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4.85546875" customWidth="1"/>
    <col min="24" max="24" width="10.85546875" customWidth="1"/>
  </cols>
  <sheetData>
    <row r="1" spans="1:24">
      <c r="A1" s="285" t="s">
        <v>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4" ht="13.5" customHeight="1">
      <c r="A2" s="283" t="s">
        <v>819</v>
      </c>
      <c r="B2" s="283"/>
      <c r="C2" s="283"/>
      <c r="D2" s="283"/>
      <c r="E2" s="283"/>
      <c r="F2" s="283"/>
      <c r="G2" s="283"/>
      <c r="H2" s="283"/>
      <c r="I2" s="283"/>
      <c r="J2" s="59"/>
      <c r="K2" s="59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273" t="str">
        <f>Summary!X3</f>
        <v>Date:-28.02.2014</v>
      </c>
      <c r="X2" s="274"/>
    </row>
    <row r="3" spans="1:24" ht="18.75" customHeight="1">
      <c r="A3" s="272" t="s">
        <v>817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4" ht="15.75" customHeight="1">
      <c r="A4" s="276" t="s">
        <v>60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15" customHeight="1">
      <c r="A5" s="275" t="s">
        <v>0</v>
      </c>
      <c r="B5" s="275" t="s">
        <v>1</v>
      </c>
      <c r="C5" s="275" t="s">
        <v>2</v>
      </c>
      <c r="D5" s="389" t="s">
        <v>3</v>
      </c>
      <c r="E5" s="275" t="s">
        <v>0</v>
      </c>
      <c r="F5" s="275" t="s">
        <v>4</v>
      </c>
      <c r="G5" s="389" t="s">
        <v>5</v>
      </c>
      <c r="H5" s="275" t="s">
        <v>6</v>
      </c>
      <c r="I5" s="277" t="s">
        <v>16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5" t="s">
        <v>20</v>
      </c>
      <c r="X5" s="278" t="s">
        <v>14</v>
      </c>
    </row>
    <row r="6" spans="1:24" ht="28.5" customHeight="1">
      <c r="A6" s="275"/>
      <c r="B6" s="275"/>
      <c r="C6" s="275"/>
      <c r="D6" s="389"/>
      <c r="E6" s="275"/>
      <c r="F6" s="275"/>
      <c r="G6" s="389"/>
      <c r="H6" s="275"/>
      <c r="I6" s="279" t="s">
        <v>7</v>
      </c>
      <c r="J6" s="275" t="s">
        <v>734</v>
      </c>
      <c r="K6" s="275" t="s">
        <v>735</v>
      </c>
      <c r="L6" s="287" t="s">
        <v>15</v>
      </c>
      <c r="M6" s="294" t="s">
        <v>10</v>
      </c>
      <c r="N6" s="275" t="s">
        <v>9</v>
      </c>
      <c r="O6" s="286" t="s">
        <v>17</v>
      </c>
      <c r="P6" s="286"/>
      <c r="Q6" s="275" t="s">
        <v>18</v>
      </c>
      <c r="R6" s="275"/>
      <c r="S6" s="275" t="s">
        <v>61</v>
      </c>
      <c r="T6" s="275"/>
      <c r="U6" s="295" t="s">
        <v>13</v>
      </c>
      <c r="V6" s="291" t="s">
        <v>8</v>
      </c>
      <c r="W6" s="275"/>
      <c r="X6" s="278"/>
    </row>
    <row r="7" spans="1:24" ht="23.25" customHeight="1">
      <c r="A7" s="275"/>
      <c r="B7" s="275"/>
      <c r="C7" s="275"/>
      <c r="D7" s="389"/>
      <c r="E7" s="275"/>
      <c r="F7" s="275"/>
      <c r="G7" s="389"/>
      <c r="H7" s="275"/>
      <c r="I7" s="279"/>
      <c r="J7" s="275"/>
      <c r="K7" s="275"/>
      <c r="L7" s="287"/>
      <c r="M7" s="294"/>
      <c r="N7" s="27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95"/>
      <c r="V7" s="291"/>
      <c r="W7" s="275"/>
      <c r="X7" s="278"/>
    </row>
    <row r="8" spans="1:24" ht="26.25">
      <c r="A8" s="267">
        <v>1</v>
      </c>
      <c r="B8" s="267" t="s">
        <v>406</v>
      </c>
      <c r="C8" s="35" t="s">
        <v>42</v>
      </c>
      <c r="D8" s="21" t="s">
        <v>407</v>
      </c>
      <c r="E8" s="19">
        <v>1</v>
      </c>
      <c r="F8" s="25" t="s">
        <v>408</v>
      </c>
      <c r="G8" s="280" t="s">
        <v>725</v>
      </c>
      <c r="H8" s="267">
        <v>781.96</v>
      </c>
      <c r="I8" s="1"/>
      <c r="J8" s="316"/>
      <c r="K8" s="316"/>
      <c r="L8" s="115"/>
      <c r="M8" s="115"/>
      <c r="N8" s="115"/>
      <c r="O8" s="115"/>
      <c r="P8" s="115"/>
      <c r="Q8" s="115"/>
      <c r="R8" s="115"/>
      <c r="S8" s="115"/>
      <c r="T8" s="115"/>
      <c r="U8" s="40"/>
      <c r="V8" s="40"/>
      <c r="W8" s="267"/>
      <c r="X8" s="41"/>
    </row>
    <row r="9" spans="1:24">
      <c r="A9" s="268"/>
      <c r="B9" s="268"/>
      <c r="C9" s="35" t="s">
        <v>42</v>
      </c>
      <c r="D9" s="21" t="s">
        <v>409</v>
      </c>
      <c r="E9" s="19">
        <v>2</v>
      </c>
      <c r="F9" s="21" t="s">
        <v>410</v>
      </c>
      <c r="G9" s="281"/>
      <c r="H9" s="268"/>
      <c r="I9" s="1"/>
      <c r="J9" s="390"/>
      <c r="K9" s="390"/>
      <c r="L9" s="115"/>
      <c r="M9" s="115"/>
      <c r="N9" s="115"/>
      <c r="O9" s="115"/>
      <c r="P9" s="115"/>
      <c r="Q9" s="115"/>
      <c r="R9" s="115"/>
      <c r="S9" s="115"/>
      <c r="T9" s="115"/>
      <c r="U9" s="40"/>
      <c r="V9" s="40"/>
      <c r="W9" s="268"/>
      <c r="X9" s="41"/>
    </row>
    <row r="10" spans="1:24" ht="26.25">
      <c r="A10" s="269"/>
      <c r="B10" s="269"/>
      <c r="C10" s="35" t="s">
        <v>42</v>
      </c>
      <c r="D10" s="21" t="s">
        <v>411</v>
      </c>
      <c r="E10" s="19">
        <v>3</v>
      </c>
      <c r="F10" s="25" t="s">
        <v>412</v>
      </c>
      <c r="G10" s="282"/>
      <c r="H10" s="269"/>
      <c r="I10" s="1"/>
      <c r="J10" s="317"/>
      <c r="K10" s="317"/>
      <c r="L10" s="115"/>
      <c r="M10" s="115"/>
      <c r="N10" s="115"/>
      <c r="O10" s="115"/>
      <c r="P10" s="115"/>
      <c r="Q10" s="115"/>
      <c r="R10" s="115"/>
      <c r="S10" s="115"/>
      <c r="T10" s="115"/>
      <c r="U10" s="40"/>
      <c r="V10" s="40"/>
      <c r="W10" s="269"/>
      <c r="X10" s="41"/>
    </row>
    <row r="11" spans="1:24" ht="26.25">
      <c r="A11" s="16">
        <v>2</v>
      </c>
      <c r="B11" s="16" t="s">
        <v>413</v>
      </c>
      <c r="C11" s="35" t="s">
        <v>42</v>
      </c>
      <c r="D11" s="21" t="s">
        <v>414</v>
      </c>
      <c r="E11" s="19">
        <v>1</v>
      </c>
      <c r="F11" s="25" t="s">
        <v>415</v>
      </c>
      <c r="G11" s="65" t="s">
        <v>720</v>
      </c>
      <c r="H11" s="16">
        <v>264.73</v>
      </c>
      <c r="I11" s="1">
        <v>1</v>
      </c>
      <c r="J11" s="1"/>
      <c r="K11" s="1"/>
      <c r="L11" s="115"/>
      <c r="M11" s="115"/>
      <c r="N11" s="115"/>
      <c r="O11" s="115"/>
      <c r="P11" s="115"/>
      <c r="Q11" s="115"/>
      <c r="R11" s="115"/>
      <c r="S11" s="115"/>
      <c r="T11" s="115"/>
      <c r="U11" s="40"/>
      <c r="V11" s="40"/>
      <c r="W11" s="16"/>
      <c r="X11" s="41" t="s">
        <v>729</v>
      </c>
    </row>
    <row r="12" spans="1:24">
      <c r="A12" s="267">
        <v>3</v>
      </c>
      <c r="B12" s="267" t="s">
        <v>416</v>
      </c>
      <c r="C12" s="36" t="s">
        <v>45</v>
      </c>
      <c r="D12" s="17" t="s">
        <v>417</v>
      </c>
      <c r="E12" s="20">
        <v>1</v>
      </c>
      <c r="F12" s="21" t="s">
        <v>418</v>
      </c>
      <c r="G12" s="280" t="s">
        <v>689</v>
      </c>
      <c r="H12" s="267">
        <v>527.57000000000005</v>
      </c>
      <c r="I12" s="1"/>
      <c r="J12" s="316"/>
      <c r="K12" s="316"/>
      <c r="L12" s="94"/>
      <c r="M12" s="94">
        <v>1</v>
      </c>
      <c r="N12" s="40"/>
      <c r="O12" s="40"/>
      <c r="P12" s="40"/>
      <c r="Q12" s="40"/>
      <c r="R12" s="40"/>
      <c r="S12" s="40"/>
      <c r="T12" s="40"/>
      <c r="U12" s="40"/>
      <c r="V12" s="40"/>
      <c r="W12" s="267"/>
      <c r="X12" s="41"/>
    </row>
    <row r="13" spans="1:24">
      <c r="A13" s="269"/>
      <c r="B13" s="269"/>
      <c r="C13" s="36" t="s">
        <v>45</v>
      </c>
      <c r="D13" s="17" t="s">
        <v>419</v>
      </c>
      <c r="E13" s="20">
        <v>2</v>
      </c>
      <c r="F13" s="21" t="s">
        <v>420</v>
      </c>
      <c r="G13" s="282"/>
      <c r="H13" s="269"/>
      <c r="I13" s="1"/>
      <c r="J13" s="317"/>
      <c r="K13" s="317"/>
      <c r="L13" s="94"/>
      <c r="M13" s="94">
        <v>1</v>
      </c>
      <c r="N13" s="40"/>
      <c r="O13" s="40"/>
      <c r="P13" s="40"/>
      <c r="Q13" s="40"/>
      <c r="R13" s="40"/>
      <c r="S13" s="40"/>
      <c r="T13" s="40"/>
      <c r="U13" s="40"/>
      <c r="V13" s="40"/>
      <c r="W13" s="269"/>
      <c r="X13" s="41"/>
    </row>
    <row r="14" spans="1:24">
      <c r="A14" s="267">
        <v>4</v>
      </c>
      <c r="B14" s="267" t="s">
        <v>421</v>
      </c>
      <c r="C14" s="36" t="s">
        <v>45</v>
      </c>
      <c r="D14" s="17" t="s">
        <v>422</v>
      </c>
      <c r="E14" s="20">
        <v>1</v>
      </c>
      <c r="F14" s="21" t="s">
        <v>423</v>
      </c>
      <c r="G14" s="280" t="s">
        <v>689</v>
      </c>
      <c r="H14" s="267">
        <v>527.62</v>
      </c>
      <c r="I14" s="1"/>
      <c r="J14" s="344" t="s">
        <v>756</v>
      </c>
      <c r="K14" s="344" t="s">
        <v>737</v>
      </c>
      <c r="L14" s="39"/>
      <c r="M14" s="39"/>
      <c r="N14" s="39"/>
      <c r="O14" s="39"/>
      <c r="P14" s="39"/>
      <c r="Q14" s="39"/>
      <c r="R14" s="39">
        <v>1</v>
      </c>
      <c r="S14" s="40"/>
      <c r="T14" s="40"/>
      <c r="U14" s="40"/>
      <c r="V14" s="40"/>
      <c r="W14" s="267">
        <v>124.58</v>
      </c>
      <c r="X14" s="41"/>
    </row>
    <row r="15" spans="1:24" ht="26.25">
      <c r="A15" s="269"/>
      <c r="B15" s="269"/>
      <c r="C15" s="36" t="s">
        <v>45</v>
      </c>
      <c r="D15" s="18" t="s">
        <v>424</v>
      </c>
      <c r="E15" s="19">
        <v>2</v>
      </c>
      <c r="F15" s="25" t="s">
        <v>425</v>
      </c>
      <c r="G15" s="282"/>
      <c r="H15" s="269"/>
      <c r="I15" s="1"/>
      <c r="J15" s="346"/>
      <c r="K15" s="346"/>
      <c r="L15" s="39"/>
      <c r="M15" s="39"/>
      <c r="N15" s="39"/>
      <c r="O15" s="39"/>
      <c r="P15" s="39"/>
      <c r="Q15" s="39"/>
      <c r="R15" s="39">
        <v>1</v>
      </c>
      <c r="S15" s="40"/>
      <c r="T15" s="40"/>
      <c r="U15" s="40"/>
      <c r="V15" s="40"/>
      <c r="W15" s="269"/>
      <c r="X15" s="41" t="s">
        <v>733</v>
      </c>
    </row>
    <row r="16" spans="1:24">
      <c r="A16" s="16">
        <v>5</v>
      </c>
      <c r="B16" s="16" t="s">
        <v>426</v>
      </c>
      <c r="C16" s="36" t="s">
        <v>45</v>
      </c>
      <c r="D16" s="17" t="s">
        <v>427</v>
      </c>
      <c r="E16" s="20">
        <v>1</v>
      </c>
      <c r="F16" s="21" t="s">
        <v>428</v>
      </c>
      <c r="G16" s="65" t="s">
        <v>721</v>
      </c>
      <c r="H16" s="16">
        <v>267.08999999999997</v>
      </c>
      <c r="I16" s="1"/>
      <c r="J16" s="1"/>
      <c r="K16" s="1"/>
      <c r="L16" s="39"/>
      <c r="M16" s="39">
        <v>1</v>
      </c>
      <c r="N16" s="40"/>
      <c r="O16" s="40"/>
      <c r="P16" s="40"/>
      <c r="Q16" s="40"/>
      <c r="R16" s="40"/>
      <c r="S16" s="40"/>
      <c r="T16" s="40"/>
      <c r="U16" s="40"/>
      <c r="V16" s="40"/>
      <c r="W16" s="16"/>
      <c r="X16" s="41"/>
    </row>
    <row r="17" spans="1:24">
      <c r="A17" s="1"/>
      <c r="B17" s="1"/>
      <c r="C17" s="334" t="s">
        <v>24</v>
      </c>
      <c r="D17" s="334"/>
      <c r="E17" s="119">
        <f>E10+E11+E13+E15+E16</f>
        <v>9</v>
      </c>
      <c r="F17" s="1"/>
      <c r="G17" s="78"/>
      <c r="H17" s="119">
        <f>SUM(H8:H16)</f>
        <v>2368.9700000000003</v>
      </c>
      <c r="I17" s="1">
        <f>SUM(I8:I16)</f>
        <v>1</v>
      </c>
      <c r="J17" s="1"/>
      <c r="K17" s="1"/>
      <c r="L17" s="119">
        <f t="shared" ref="L17:W17" si="0">SUM(L8:L16)</f>
        <v>0</v>
      </c>
      <c r="M17" s="119">
        <f t="shared" si="0"/>
        <v>3</v>
      </c>
      <c r="N17" s="119">
        <f t="shared" si="0"/>
        <v>0</v>
      </c>
      <c r="O17" s="119">
        <f t="shared" si="0"/>
        <v>0</v>
      </c>
      <c r="P17" s="119">
        <f t="shared" si="0"/>
        <v>0</v>
      </c>
      <c r="Q17" s="119">
        <f t="shared" si="0"/>
        <v>0</v>
      </c>
      <c r="R17" s="119">
        <f t="shared" si="0"/>
        <v>2</v>
      </c>
      <c r="S17" s="119">
        <f t="shared" si="0"/>
        <v>0</v>
      </c>
      <c r="T17" s="119">
        <f t="shared" si="0"/>
        <v>0</v>
      </c>
      <c r="U17" s="119">
        <f t="shared" si="0"/>
        <v>0</v>
      </c>
      <c r="V17" s="119">
        <f t="shared" si="0"/>
        <v>0</v>
      </c>
      <c r="W17" s="119">
        <f t="shared" si="0"/>
        <v>124.58</v>
      </c>
      <c r="X17" s="1"/>
    </row>
  </sheetData>
  <mergeCells count="49">
    <mergeCell ref="J14:J15"/>
    <mergeCell ref="K14:K15"/>
    <mergeCell ref="J8:J10"/>
    <mergeCell ref="K8:K10"/>
    <mergeCell ref="C17:D17"/>
    <mergeCell ref="B14:B15"/>
    <mergeCell ref="A1:X1"/>
    <mergeCell ref="A2:I2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U6:U7"/>
    <mergeCell ref="A3:X3"/>
    <mergeCell ref="A4:X4"/>
    <mergeCell ref="W2:X2"/>
    <mergeCell ref="F5:F7"/>
    <mergeCell ref="W5:W7"/>
    <mergeCell ref="I5:V5"/>
    <mergeCell ref="O6:P6"/>
    <mergeCell ref="Q6:R6"/>
    <mergeCell ref="G5:G7"/>
    <mergeCell ref="S6:T6"/>
    <mergeCell ref="H5:H7"/>
    <mergeCell ref="J6:J7"/>
    <mergeCell ref="K6:K7"/>
    <mergeCell ref="A14:A15"/>
    <mergeCell ref="G14:G15"/>
    <mergeCell ref="W8:W10"/>
    <mergeCell ref="W12:W13"/>
    <mergeCell ref="W14:W15"/>
    <mergeCell ref="H8:H10"/>
    <mergeCell ref="H12:H13"/>
    <mergeCell ref="H14:H15"/>
    <mergeCell ref="B8:B10"/>
    <mergeCell ref="G8:G10"/>
    <mergeCell ref="B12:B13"/>
    <mergeCell ref="G12:G13"/>
    <mergeCell ref="A8:A10"/>
    <mergeCell ref="A12:A13"/>
    <mergeCell ref="J12:J13"/>
    <mergeCell ref="K12:K13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view="pageBreakPreview" zoomScale="59" zoomScaleSheetLayoutView="59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T64" sqref="T64"/>
    </sheetView>
  </sheetViews>
  <sheetFormatPr defaultRowHeight="15"/>
  <cols>
    <col min="1" max="1" width="6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3.5703125" customWidth="1"/>
    <col min="9" max="9" width="6.140625" style="108" hidden="1" customWidth="1"/>
    <col min="10" max="10" width="16.85546875" customWidth="1"/>
    <col min="11" max="11" width="16.28515625" customWidth="1"/>
    <col min="12" max="12" width="7.42578125" customWidth="1"/>
    <col min="13" max="13" width="9.42578125" customWidth="1"/>
    <col min="14" max="14" width="7.42578125" customWidth="1"/>
    <col min="15" max="15" width="10.28515625" customWidth="1"/>
    <col min="16" max="16" width="9.7109375" customWidth="1"/>
    <col min="17" max="17" width="8" customWidth="1"/>
    <col min="18" max="18" width="5.85546875" customWidth="1"/>
    <col min="19" max="19" width="5.7109375" customWidth="1"/>
    <col min="20" max="20" width="6.85546875" customWidth="1"/>
    <col min="21" max="21" width="12.5703125" customWidth="1"/>
    <col min="22" max="22" width="14.28515625" customWidth="1"/>
    <col min="23" max="23" width="14" customWidth="1"/>
    <col min="24" max="24" width="29.7109375" customWidth="1"/>
  </cols>
  <sheetData>
    <row r="1" spans="1:24" ht="15.75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5.75">
      <c r="A2" s="256" t="s">
        <v>21</v>
      </c>
      <c r="B2" s="256"/>
      <c r="C2" s="256"/>
      <c r="D2" s="256"/>
      <c r="E2" s="256"/>
      <c r="F2" s="256"/>
      <c r="G2" s="256"/>
      <c r="H2" s="256"/>
      <c r="I2" s="256"/>
      <c r="J2" s="56"/>
      <c r="K2" s="56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253" t="str">
        <f>Summary!X3</f>
        <v>Date:-28.02.2014</v>
      </c>
      <c r="X2" s="254"/>
    </row>
    <row r="3" spans="1:24" ht="31.5" customHeight="1">
      <c r="A3" s="261" t="s">
        <v>810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4" ht="27.75" customHeight="1">
      <c r="A4" s="261" t="s">
        <v>60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1:24" ht="15" customHeight="1">
      <c r="A5" s="239" t="s">
        <v>0</v>
      </c>
      <c r="B5" s="260" t="s">
        <v>1</v>
      </c>
      <c r="C5" s="260" t="s">
        <v>2</v>
      </c>
      <c r="D5" s="260" t="s">
        <v>3</v>
      </c>
      <c r="E5" s="260" t="s">
        <v>0</v>
      </c>
      <c r="F5" s="260" t="s">
        <v>4</v>
      </c>
      <c r="G5" s="260" t="s">
        <v>5</v>
      </c>
      <c r="H5" s="260" t="s">
        <v>6</v>
      </c>
      <c r="I5" s="259" t="s">
        <v>16</v>
      </c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60" t="s">
        <v>20</v>
      </c>
      <c r="X5" s="257" t="s">
        <v>14</v>
      </c>
    </row>
    <row r="6" spans="1:24" ht="34.5" customHeight="1">
      <c r="A6" s="252"/>
      <c r="B6" s="260"/>
      <c r="C6" s="260"/>
      <c r="D6" s="260"/>
      <c r="E6" s="260"/>
      <c r="F6" s="260"/>
      <c r="G6" s="260"/>
      <c r="H6" s="260"/>
      <c r="I6" s="258" t="s">
        <v>7</v>
      </c>
      <c r="J6" s="239" t="s">
        <v>734</v>
      </c>
      <c r="K6" s="239" t="s">
        <v>758</v>
      </c>
      <c r="L6" s="259" t="s">
        <v>15</v>
      </c>
      <c r="M6" s="260" t="s">
        <v>10</v>
      </c>
      <c r="N6" s="260" t="s">
        <v>9</v>
      </c>
      <c r="O6" s="260" t="s">
        <v>17</v>
      </c>
      <c r="P6" s="260"/>
      <c r="Q6" s="260" t="s">
        <v>18</v>
      </c>
      <c r="R6" s="260"/>
      <c r="S6" s="260" t="s">
        <v>61</v>
      </c>
      <c r="T6" s="260"/>
      <c r="U6" s="260" t="s">
        <v>13</v>
      </c>
      <c r="V6" s="260" t="s">
        <v>8</v>
      </c>
      <c r="W6" s="260"/>
      <c r="X6" s="257"/>
    </row>
    <row r="7" spans="1:24" ht="24" customHeight="1">
      <c r="A7" s="240"/>
      <c r="B7" s="260"/>
      <c r="C7" s="260"/>
      <c r="D7" s="260"/>
      <c r="E7" s="260"/>
      <c r="F7" s="260"/>
      <c r="G7" s="260"/>
      <c r="H7" s="260"/>
      <c r="I7" s="258"/>
      <c r="J7" s="240"/>
      <c r="K7" s="240"/>
      <c r="L7" s="259"/>
      <c r="M7" s="260"/>
      <c r="N7" s="260"/>
      <c r="O7" s="45" t="s">
        <v>11</v>
      </c>
      <c r="P7" s="45" t="s">
        <v>12</v>
      </c>
      <c r="Q7" s="45" t="s">
        <v>11</v>
      </c>
      <c r="R7" s="45" t="s">
        <v>12</v>
      </c>
      <c r="S7" s="45" t="s">
        <v>11</v>
      </c>
      <c r="T7" s="45" t="s">
        <v>12</v>
      </c>
      <c r="U7" s="260"/>
      <c r="V7" s="260"/>
      <c r="W7" s="260"/>
      <c r="X7" s="257"/>
    </row>
    <row r="8" spans="1:24" ht="50.25" customHeight="1">
      <c r="A8" s="239">
        <v>1</v>
      </c>
      <c r="B8" s="244" t="s">
        <v>555</v>
      </c>
      <c r="C8" s="79" t="s">
        <v>510</v>
      </c>
      <c r="D8" s="80" t="s">
        <v>511</v>
      </c>
      <c r="E8" s="81">
        <v>1</v>
      </c>
      <c r="F8" s="80" t="s">
        <v>512</v>
      </c>
      <c r="G8" s="241" t="s">
        <v>693</v>
      </c>
      <c r="H8" s="244">
        <v>796.66</v>
      </c>
      <c r="I8" s="83">
        <v>1</v>
      </c>
      <c r="J8" s="241" t="s">
        <v>736</v>
      </c>
      <c r="K8" s="241" t="s">
        <v>737</v>
      </c>
      <c r="L8" s="99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244"/>
      <c r="X8" s="83" t="s">
        <v>763</v>
      </c>
    </row>
    <row r="9" spans="1:24" ht="42.75" customHeight="1">
      <c r="A9" s="252"/>
      <c r="B9" s="246"/>
      <c r="C9" s="79" t="s">
        <v>510</v>
      </c>
      <c r="D9" s="80" t="s">
        <v>513</v>
      </c>
      <c r="E9" s="81">
        <v>2</v>
      </c>
      <c r="F9" s="80" t="s">
        <v>514</v>
      </c>
      <c r="G9" s="242"/>
      <c r="H9" s="246"/>
      <c r="I9" s="83">
        <v>1</v>
      </c>
      <c r="J9" s="242"/>
      <c r="K9" s="242"/>
      <c r="L9" s="99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246"/>
      <c r="X9" s="83" t="s">
        <v>763</v>
      </c>
    </row>
    <row r="10" spans="1:24" ht="40.5">
      <c r="A10" s="240"/>
      <c r="B10" s="245"/>
      <c r="C10" s="79" t="s">
        <v>510</v>
      </c>
      <c r="D10" s="80" t="s">
        <v>515</v>
      </c>
      <c r="E10" s="81">
        <v>3</v>
      </c>
      <c r="F10" s="80" t="s">
        <v>516</v>
      </c>
      <c r="G10" s="243"/>
      <c r="H10" s="245"/>
      <c r="I10" s="83"/>
      <c r="J10" s="243"/>
      <c r="K10" s="243"/>
      <c r="L10" s="101">
        <v>1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245"/>
      <c r="X10" s="82" t="s">
        <v>764</v>
      </c>
    </row>
    <row r="11" spans="1:24" ht="50.1" customHeight="1">
      <c r="A11" s="239">
        <v>2</v>
      </c>
      <c r="B11" s="244" t="s">
        <v>556</v>
      </c>
      <c r="C11" s="79" t="s">
        <v>510</v>
      </c>
      <c r="D11" s="80" t="s">
        <v>517</v>
      </c>
      <c r="E11" s="81">
        <v>1</v>
      </c>
      <c r="F11" s="80" t="s">
        <v>518</v>
      </c>
      <c r="G11" s="241" t="s">
        <v>686</v>
      </c>
      <c r="H11" s="244">
        <v>802.81</v>
      </c>
      <c r="I11" s="83"/>
      <c r="J11" s="241" t="s">
        <v>739</v>
      </c>
      <c r="K11" s="241" t="s">
        <v>737</v>
      </c>
      <c r="L11" s="101">
        <v>1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244"/>
      <c r="X11" s="82" t="s">
        <v>765</v>
      </c>
    </row>
    <row r="12" spans="1:24" ht="50.1" customHeight="1">
      <c r="A12" s="252"/>
      <c r="B12" s="246"/>
      <c r="C12" s="79" t="s">
        <v>510</v>
      </c>
      <c r="D12" s="80" t="s">
        <v>519</v>
      </c>
      <c r="E12" s="81">
        <v>2</v>
      </c>
      <c r="F12" s="80" t="s">
        <v>520</v>
      </c>
      <c r="G12" s="242"/>
      <c r="H12" s="246"/>
      <c r="I12" s="83"/>
      <c r="J12" s="242"/>
      <c r="K12" s="242"/>
      <c r="L12" s="101"/>
      <c r="M12" s="102">
        <v>1</v>
      </c>
      <c r="N12" s="100"/>
      <c r="O12" s="100"/>
      <c r="P12" s="100"/>
      <c r="Q12" s="100"/>
      <c r="R12" s="100"/>
      <c r="S12" s="100"/>
      <c r="T12" s="100"/>
      <c r="U12" s="100"/>
      <c r="V12" s="100"/>
      <c r="W12" s="246"/>
      <c r="X12" s="82"/>
    </row>
    <row r="13" spans="1:24" ht="57" customHeight="1">
      <c r="A13" s="240"/>
      <c r="B13" s="245"/>
      <c r="C13" s="79" t="s">
        <v>510</v>
      </c>
      <c r="D13" s="80" t="s">
        <v>521</v>
      </c>
      <c r="E13" s="81">
        <v>3</v>
      </c>
      <c r="F13" s="80" t="s">
        <v>522</v>
      </c>
      <c r="G13" s="243"/>
      <c r="H13" s="245"/>
      <c r="I13" s="83"/>
      <c r="J13" s="243"/>
      <c r="K13" s="243"/>
      <c r="L13" s="101">
        <v>1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245"/>
      <c r="X13" s="82" t="s">
        <v>766</v>
      </c>
    </row>
    <row r="14" spans="1:24" ht="50.1" customHeight="1">
      <c r="A14" s="239">
        <v>3</v>
      </c>
      <c r="B14" s="244" t="s">
        <v>557</v>
      </c>
      <c r="C14" s="79" t="s">
        <v>510</v>
      </c>
      <c r="D14" s="80" t="s">
        <v>523</v>
      </c>
      <c r="E14" s="81">
        <v>1</v>
      </c>
      <c r="F14" s="80" t="s">
        <v>524</v>
      </c>
      <c r="G14" s="241" t="s">
        <v>683</v>
      </c>
      <c r="H14" s="244">
        <v>537.5</v>
      </c>
      <c r="I14" s="83"/>
      <c r="J14" s="83"/>
      <c r="K14" s="83"/>
      <c r="L14" s="101"/>
      <c r="M14" s="102">
        <v>1</v>
      </c>
      <c r="N14" s="100"/>
      <c r="O14" s="100"/>
      <c r="P14" s="100"/>
      <c r="Q14" s="100"/>
      <c r="R14" s="100"/>
      <c r="S14" s="100"/>
      <c r="T14" s="100"/>
      <c r="U14" s="100"/>
      <c r="V14" s="100"/>
      <c r="W14" s="244"/>
      <c r="X14" s="82" t="s">
        <v>767</v>
      </c>
    </row>
    <row r="15" spans="1:24" ht="50.1" customHeight="1">
      <c r="A15" s="240"/>
      <c r="B15" s="245"/>
      <c r="C15" s="79" t="s">
        <v>510</v>
      </c>
      <c r="D15" s="80" t="s">
        <v>525</v>
      </c>
      <c r="E15" s="81">
        <v>2</v>
      </c>
      <c r="F15" s="80" t="s">
        <v>526</v>
      </c>
      <c r="G15" s="243"/>
      <c r="H15" s="245"/>
      <c r="I15" s="83">
        <v>1</v>
      </c>
      <c r="J15" s="83"/>
      <c r="K15" s="83"/>
      <c r="L15" s="103"/>
      <c r="M15" s="104"/>
      <c r="N15" s="104"/>
      <c r="O15" s="100"/>
      <c r="P15" s="100"/>
      <c r="Q15" s="100"/>
      <c r="R15" s="100"/>
      <c r="S15" s="100"/>
      <c r="T15" s="100"/>
      <c r="U15" s="100"/>
      <c r="V15" s="100"/>
      <c r="W15" s="245"/>
      <c r="X15" s="82" t="s">
        <v>768</v>
      </c>
    </row>
    <row r="16" spans="1:24" ht="50.1" customHeight="1">
      <c r="A16" s="239">
        <v>4</v>
      </c>
      <c r="B16" s="244" t="s">
        <v>558</v>
      </c>
      <c r="C16" s="79" t="s">
        <v>510</v>
      </c>
      <c r="D16" s="80" t="s">
        <v>527</v>
      </c>
      <c r="E16" s="81">
        <v>1</v>
      </c>
      <c r="F16" s="80" t="s">
        <v>528</v>
      </c>
      <c r="G16" s="241" t="s">
        <v>683</v>
      </c>
      <c r="H16" s="244">
        <v>535.16999999999996</v>
      </c>
      <c r="I16" s="83">
        <v>1</v>
      </c>
      <c r="J16" s="83"/>
      <c r="K16" s="83"/>
      <c r="L16" s="99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244"/>
      <c r="X16" s="82" t="s">
        <v>729</v>
      </c>
    </row>
    <row r="17" spans="1:24" ht="50.1" customHeight="1">
      <c r="A17" s="240"/>
      <c r="B17" s="245"/>
      <c r="C17" s="79" t="s">
        <v>510</v>
      </c>
      <c r="D17" s="80" t="s">
        <v>529</v>
      </c>
      <c r="E17" s="81">
        <v>2</v>
      </c>
      <c r="F17" s="80" t="s">
        <v>530</v>
      </c>
      <c r="G17" s="243"/>
      <c r="H17" s="245"/>
      <c r="I17" s="83"/>
      <c r="J17" s="83"/>
      <c r="K17" s="83"/>
      <c r="L17" s="101"/>
      <c r="M17" s="101"/>
      <c r="N17" s="102">
        <v>1</v>
      </c>
      <c r="O17" s="100"/>
      <c r="P17" s="100"/>
      <c r="Q17" s="100"/>
      <c r="R17" s="100"/>
      <c r="S17" s="100"/>
      <c r="T17" s="100"/>
      <c r="U17" s="100"/>
      <c r="V17" s="100"/>
      <c r="W17" s="245"/>
      <c r="X17" s="82"/>
    </row>
    <row r="18" spans="1:24" ht="50.1" customHeight="1">
      <c r="A18" s="239">
        <v>5</v>
      </c>
      <c r="B18" s="244" t="s">
        <v>559</v>
      </c>
      <c r="C18" s="79" t="s">
        <v>510</v>
      </c>
      <c r="D18" s="80" t="s">
        <v>531</v>
      </c>
      <c r="E18" s="81">
        <v>1</v>
      </c>
      <c r="F18" s="80" t="s">
        <v>532</v>
      </c>
      <c r="G18" s="241" t="s">
        <v>694</v>
      </c>
      <c r="H18" s="244">
        <v>786.93</v>
      </c>
      <c r="I18" s="83"/>
      <c r="J18" s="241" t="s">
        <v>738</v>
      </c>
      <c r="K18" s="241" t="s">
        <v>737</v>
      </c>
      <c r="L18" s="101"/>
      <c r="M18" s="101"/>
      <c r="N18" s="102">
        <v>1</v>
      </c>
      <c r="O18" s="100"/>
      <c r="P18" s="100"/>
      <c r="Q18" s="100"/>
      <c r="R18" s="100"/>
      <c r="S18" s="100"/>
      <c r="T18" s="100"/>
      <c r="U18" s="100"/>
      <c r="V18" s="100"/>
      <c r="W18" s="244"/>
      <c r="X18" s="82"/>
    </row>
    <row r="19" spans="1:24" ht="50.1" customHeight="1">
      <c r="A19" s="252"/>
      <c r="B19" s="246"/>
      <c r="C19" s="79" t="s">
        <v>510</v>
      </c>
      <c r="D19" s="80" t="s">
        <v>533</v>
      </c>
      <c r="E19" s="81">
        <v>2</v>
      </c>
      <c r="F19" s="80" t="s">
        <v>534</v>
      </c>
      <c r="G19" s="242"/>
      <c r="H19" s="246"/>
      <c r="I19" s="83"/>
      <c r="J19" s="242"/>
      <c r="K19" s="242"/>
      <c r="L19" s="101"/>
      <c r="M19" s="102">
        <v>1</v>
      </c>
      <c r="N19" s="100"/>
      <c r="O19" s="100"/>
      <c r="P19" s="100"/>
      <c r="Q19" s="100"/>
      <c r="R19" s="100"/>
      <c r="S19" s="100"/>
      <c r="T19" s="100"/>
      <c r="U19" s="100"/>
      <c r="V19" s="100"/>
      <c r="W19" s="246"/>
      <c r="X19" s="82"/>
    </row>
    <row r="20" spans="1:24" ht="50.1" customHeight="1">
      <c r="A20" s="240"/>
      <c r="B20" s="245"/>
      <c r="C20" s="79" t="s">
        <v>510</v>
      </c>
      <c r="D20" s="80" t="s">
        <v>535</v>
      </c>
      <c r="E20" s="81">
        <v>3</v>
      </c>
      <c r="F20" s="80" t="s">
        <v>536</v>
      </c>
      <c r="G20" s="243"/>
      <c r="H20" s="245"/>
      <c r="I20" s="83"/>
      <c r="J20" s="243"/>
      <c r="K20" s="243"/>
      <c r="L20" s="101"/>
      <c r="M20" s="101"/>
      <c r="N20" s="102">
        <v>1</v>
      </c>
      <c r="O20" s="100"/>
      <c r="P20" s="100"/>
      <c r="Q20" s="100"/>
      <c r="R20" s="100"/>
      <c r="S20" s="100"/>
      <c r="T20" s="100"/>
      <c r="U20" s="100"/>
      <c r="V20" s="100"/>
      <c r="W20" s="245"/>
      <c r="X20" s="82"/>
    </row>
    <row r="21" spans="1:24" ht="50.1" customHeight="1">
      <c r="A21" s="239">
        <v>6</v>
      </c>
      <c r="B21" s="244" t="s">
        <v>560</v>
      </c>
      <c r="C21" s="79" t="s">
        <v>510</v>
      </c>
      <c r="D21" s="80" t="s">
        <v>537</v>
      </c>
      <c r="E21" s="81">
        <v>1</v>
      </c>
      <c r="F21" s="80" t="s">
        <v>538</v>
      </c>
      <c r="G21" s="241" t="s">
        <v>694</v>
      </c>
      <c r="H21" s="244">
        <v>791.15</v>
      </c>
      <c r="I21" s="83"/>
      <c r="J21" s="241" t="s">
        <v>738</v>
      </c>
      <c r="K21" s="241" t="s">
        <v>737</v>
      </c>
      <c r="L21" s="101"/>
      <c r="M21" s="102">
        <v>1</v>
      </c>
      <c r="N21" s="100"/>
      <c r="O21" s="100"/>
      <c r="P21" s="100"/>
      <c r="Q21" s="100"/>
      <c r="R21" s="100"/>
      <c r="S21" s="100"/>
      <c r="T21" s="100"/>
      <c r="U21" s="100"/>
      <c r="V21" s="100"/>
      <c r="W21" s="244"/>
      <c r="X21" s="82"/>
    </row>
    <row r="22" spans="1:24" ht="50.1" customHeight="1">
      <c r="A22" s="252"/>
      <c r="B22" s="246"/>
      <c r="C22" s="79" t="s">
        <v>510</v>
      </c>
      <c r="D22" s="80" t="s">
        <v>539</v>
      </c>
      <c r="E22" s="81">
        <v>2</v>
      </c>
      <c r="F22" s="80" t="s">
        <v>540</v>
      </c>
      <c r="G22" s="242"/>
      <c r="H22" s="246"/>
      <c r="I22" s="83"/>
      <c r="J22" s="242"/>
      <c r="K22" s="242"/>
      <c r="L22" s="101"/>
      <c r="M22" s="101"/>
      <c r="N22" s="101"/>
      <c r="O22" s="101"/>
      <c r="P22" s="102">
        <v>1</v>
      </c>
      <c r="Q22" s="100"/>
      <c r="R22" s="100"/>
      <c r="S22" s="100"/>
      <c r="T22" s="100"/>
      <c r="U22" s="100"/>
      <c r="V22" s="100"/>
      <c r="W22" s="246"/>
      <c r="X22" s="82"/>
    </row>
    <row r="23" spans="1:24" ht="50.1" customHeight="1">
      <c r="A23" s="240"/>
      <c r="B23" s="245"/>
      <c r="C23" s="79" t="s">
        <v>510</v>
      </c>
      <c r="D23" s="80" t="s">
        <v>541</v>
      </c>
      <c r="E23" s="81">
        <v>3</v>
      </c>
      <c r="F23" s="80" t="s">
        <v>542</v>
      </c>
      <c r="G23" s="243"/>
      <c r="H23" s="245"/>
      <c r="I23" s="83">
        <v>1</v>
      </c>
      <c r="J23" s="243"/>
      <c r="K23" s="243"/>
      <c r="L23" s="99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245"/>
      <c r="X23" s="82" t="s">
        <v>769</v>
      </c>
    </row>
    <row r="24" spans="1:24" ht="50.1" customHeight="1">
      <c r="A24" s="239">
        <v>7</v>
      </c>
      <c r="B24" s="244" t="s">
        <v>561</v>
      </c>
      <c r="C24" s="79" t="s">
        <v>543</v>
      </c>
      <c r="D24" s="79" t="s">
        <v>543</v>
      </c>
      <c r="E24" s="84">
        <v>1</v>
      </c>
      <c r="F24" s="85" t="s">
        <v>544</v>
      </c>
      <c r="G24" s="241" t="s">
        <v>695</v>
      </c>
      <c r="H24" s="244">
        <v>782.48</v>
      </c>
      <c r="I24" s="83"/>
      <c r="J24" s="82"/>
      <c r="K24" s="82"/>
      <c r="L24" s="101"/>
      <c r="M24" s="102">
        <v>1</v>
      </c>
      <c r="N24" s="100"/>
      <c r="O24" s="100"/>
      <c r="P24" s="100"/>
      <c r="Q24" s="100"/>
      <c r="R24" s="100"/>
      <c r="S24" s="100"/>
      <c r="T24" s="100"/>
      <c r="U24" s="100"/>
      <c r="V24" s="100"/>
      <c r="W24" s="244"/>
      <c r="X24" s="82" t="s">
        <v>770</v>
      </c>
    </row>
    <row r="25" spans="1:24" ht="60.75">
      <c r="A25" s="252"/>
      <c r="B25" s="246"/>
      <c r="C25" s="79" t="s">
        <v>543</v>
      </c>
      <c r="D25" s="79" t="s">
        <v>545</v>
      </c>
      <c r="E25" s="84">
        <v>2</v>
      </c>
      <c r="F25" s="85" t="s">
        <v>546</v>
      </c>
      <c r="G25" s="242"/>
      <c r="H25" s="246"/>
      <c r="I25" s="83">
        <v>1</v>
      </c>
      <c r="J25" s="82"/>
      <c r="K25" s="82"/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246"/>
      <c r="X25" s="82" t="s">
        <v>771</v>
      </c>
    </row>
    <row r="26" spans="1:24" ht="50.1" customHeight="1">
      <c r="A26" s="240"/>
      <c r="B26" s="245"/>
      <c r="C26" s="79" t="s">
        <v>543</v>
      </c>
      <c r="D26" s="79" t="s">
        <v>547</v>
      </c>
      <c r="E26" s="84">
        <v>3</v>
      </c>
      <c r="F26" s="80" t="s">
        <v>548</v>
      </c>
      <c r="G26" s="243"/>
      <c r="H26" s="245"/>
      <c r="I26" s="83"/>
      <c r="J26" s="82"/>
      <c r="K26" s="82"/>
      <c r="L26" s="101"/>
      <c r="M26" s="102">
        <v>1</v>
      </c>
      <c r="N26" s="100"/>
      <c r="O26" s="100"/>
      <c r="P26" s="100"/>
      <c r="Q26" s="100"/>
      <c r="R26" s="100"/>
      <c r="S26" s="100"/>
      <c r="T26" s="100"/>
      <c r="U26" s="100"/>
      <c r="V26" s="100"/>
      <c r="W26" s="245"/>
      <c r="X26" s="82" t="s">
        <v>772</v>
      </c>
    </row>
    <row r="27" spans="1:24" ht="50.1" customHeight="1">
      <c r="A27" s="239">
        <v>8</v>
      </c>
      <c r="B27" s="244" t="s">
        <v>562</v>
      </c>
      <c r="C27" s="79" t="s">
        <v>543</v>
      </c>
      <c r="D27" s="79" t="s">
        <v>549</v>
      </c>
      <c r="E27" s="84">
        <v>1</v>
      </c>
      <c r="F27" s="80" t="s">
        <v>550</v>
      </c>
      <c r="G27" s="241" t="s">
        <v>725</v>
      </c>
      <c r="H27" s="244">
        <v>780</v>
      </c>
      <c r="I27" s="83"/>
      <c r="J27" s="82"/>
      <c r="K27" s="82"/>
      <c r="L27" s="9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244"/>
      <c r="X27" s="82"/>
    </row>
    <row r="28" spans="1:24" ht="50.1" customHeight="1">
      <c r="A28" s="252"/>
      <c r="B28" s="246"/>
      <c r="C28" s="79" t="s">
        <v>543</v>
      </c>
      <c r="D28" s="79" t="s">
        <v>551</v>
      </c>
      <c r="E28" s="84">
        <v>2</v>
      </c>
      <c r="F28" s="80" t="s">
        <v>552</v>
      </c>
      <c r="G28" s="242"/>
      <c r="H28" s="246"/>
      <c r="I28" s="83"/>
      <c r="J28" s="82"/>
      <c r="K28" s="82"/>
      <c r="L28" s="99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246"/>
      <c r="X28" s="82"/>
    </row>
    <row r="29" spans="1:24" ht="50.1" customHeight="1">
      <c r="A29" s="240"/>
      <c r="B29" s="245"/>
      <c r="C29" s="79" t="s">
        <v>543</v>
      </c>
      <c r="D29" s="79" t="s">
        <v>553</v>
      </c>
      <c r="E29" s="84">
        <v>3</v>
      </c>
      <c r="F29" s="80" t="s">
        <v>554</v>
      </c>
      <c r="G29" s="243"/>
      <c r="H29" s="245"/>
      <c r="I29" s="83"/>
      <c r="J29" s="82"/>
      <c r="K29" s="82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245"/>
      <c r="X29" s="82"/>
    </row>
    <row r="30" spans="1:24" ht="50.1" customHeight="1">
      <c r="A30" s="249">
        <v>9</v>
      </c>
      <c r="B30" s="244" t="s">
        <v>108</v>
      </c>
      <c r="C30" s="79" t="s">
        <v>38</v>
      </c>
      <c r="D30" s="79" t="s">
        <v>109</v>
      </c>
      <c r="E30" s="84">
        <v>1</v>
      </c>
      <c r="F30" s="85" t="s">
        <v>110</v>
      </c>
      <c r="G30" s="241" t="s">
        <v>725</v>
      </c>
      <c r="H30" s="244">
        <v>513.97</v>
      </c>
      <c r="I30" s="86"/>
      <c r="J30" s="86"/>
      <c r="K30" s="86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244"/>
      <c r="X30" s="93"/>
    </row>
    <row r="31" spans="1:24" ht="50.1" customHeight="1">
      <c r="A31" s="250"/>
      <c r="B31" s="245"/>
      <c r="C31" s="79" t="s">
        <v>38</v>
      </c>
      <c r="D31" s="79" t="s">
        <v>111</v>
      </c>
      <c r="E31" s="84">
        <v>2</v>
      </c>
      <c r="F31" s="80" t="s">
        <v>112</v>
      </c>
      <c r="G31" s="243"/>
      <c r="H31" s="245"/>
      <c r="I31" s="86"/>
      <c r="J31" s="86"/>
      <c r="K31" s="86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245"/>
      <c r="X31" s="93"/>
    </row>
    <row r="32" spans="1:24" ht="50.1" customHeight="1">
      <c r="A32" s="249">
        <v>10</v>
      </c>
      <c r="B32" s="244" t="s">
        <v>113</v>
      </c>
      <c r="C32" s="79" t="s">
        <v>38</v>
      </c>
      <c r="D32" s="79" t="s">
        <v>114</v>
      </c>
      <c r="E32" s="84">
        <v>1</v>
      </c>
      <c r="F32" s="80" t="s">
        <v>115</v>
      </c>
      <c r="G32" s="241" t="s">
        <v>679</v>
      </c>
      <c r="H32" s="244">
        <v>766.06</v>
      </c>
      <c r="I32" s="86"/>
      <c r="J32" s="86"/>
      <c r="K32" s="86"/>
      <c r="L32" s="106"/>
      <c r="M32" s="106">
        <v>1</v>
      </c>
      <c r="N32" s="105"/>
      <c r="O32" s="105"/>
      <c r="P32" s="105"/>
      <c r="Q32" s="105"/>
      <c r="R32" s="105"/>
      <c r="S32" s="105"/>
      <c r="T32" s="105"/>
      <c r="U32" s="105"/>
      <c r="V32" s="105"/>
      <c r="W32" s="244"/>
      <c r="X32" s="93"/>
    </row>
    <row r="33" spans="1:24" ht="50.1" customHeight="1">
      <c r="A33" s="251"/>
      <c r="B33" s="246"/>
      <c r="C33" s="79" t="s">
        <v>38</v>
      </c>
      <c r="D33" s="79" t="s">
        <v>116</v>
      </c>
      <c r="E33" s="84">
        <v>2</v>
      </c>
      <c r="F33" s="80" t="s">
        <v>117</v>
      </c>
      <c r="G33" s="242"/>
      <c r="H33" s="246"/>
      <c r="I33" s="86">
        <v>1</v>
      </c>
      <c r="J33" s="86"/>
      <c r="K33" s="86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246"/>
      <c r="X33" s="93"/>
    </row>
    <row r="34" spans="1:24" ht="50.1" customHeight="1">
      <c r="A34" s="250"/>
      <c r="B34" s="245"/>
      <c r="C34" s="79" t="s">
        <v>38</v>
      </c>
      <c r="D34" s="79" t="s">
        <v>118</v>
      </c>
      <c r="E34" s="84">
        <v>3</v>
      </c>
      <c r="F34" s="80" t="s">
        <v>119</v>
      </c>
      <c r="G34" s="243"/>
      <c r="H34" s="245"/>
      <c r="I34" s="86"/>
      <c r="J34" s="86"/>
      <c r="K34" s="86"/>
      <c r="L34" s="106"/>
      <c r="M34" s="106">
        <v>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245"/>
      <c r="X34" s="93" t="s">
        <v>767</v>
      </c>
    </row>
    <row r="35" spans="1:24" ht="50.1" customHeight="1">
      <c r="A35" s="249">
        <v>11</v>
      </c>
      <c r="B35" s="244" t="s">
        <v>120</v>
      </c>
      <c r="C35" s="79" t="s">
        <v>38</v>
      </c>
      <c r="D35" s="79" t="s">
        <v>121</v>
      </c>
      <c r="E35" s="84">
        <v>1</v>
      </c>
      <c r="F35" s="80" t="s">
        <v>122</v>
      </c>
      <c r="G35" s="241" t="s">
        <v>680</v>
      </c>
      <c r="H35" s="244">
        <v>512.54999999999995</v>
      </c>
      <c r="I35" s="86"/>
      <c r="J35" s="244" t="s">
        <v>740</v>
      </c>
      <c r="K35" s="244" t="s">
        <v>737</v>
      </c>
      <c r="L35" s="106"/>
      <c r="M35" s="106"/>
      <c r="N35" s="106"/>
      <c r="O35" s="106"/>
      <c r="P35" s="106">
        <v>1</v>
      </c>
      <c r="Q35" s="105"/>
      <c r="R35" s="105"/>
      <c r="S35" s="105"/>
      <c r="T35" s="105"/>
      <c r="U35" s="105"/>
      <c r="V35" s="105"/>
      <c r="W35" s="244"/>
      <c r="X35" s="93" t="s">
        <v>773</v>
      </c>
    </row>
    <row r="36" spans="1:24" ht="34.5" customHeight="1">
      <c r="A36" s="250"/>
      <c r="B36" s="245"/>
      <c r="C36" s="79" t="s">
        <v>38</v>
      </c>
      <c r="D36" s="79" t="s">
        <v>123</v>
      </c>
      <c r="E36" s="84">
        <v>2</v>
      </c>
      <c r="F36" s="80" t="s">
        <v>124</v>
      </c>
      <c r="G36" s="243"/>
      <c r="H36" s="245"/>
      <c r="I36" s="86"/>
      <c r="J36" s="245"/>
      <c r="K36" s="245"/>
      <c r="L36" s="106"/>
      <c r="M36" s="106"/>
      <c r="N36" s="106"/>
      <c r="O36" s="106"/>
      <c r="P36" s="106">
        <v>1</v>
      </c>
      <c r="Q36" s="105"/>
      <c r="R36" s="105"/>
      <c r="S36" s="105"/>
      <c r="T36" s="105"/>
      <c r="U36" s="105"/>
      <c r="V36" s="105"/>
      <c r="W36" s="245"/>
      <c r="X36" s="93" t="s">
        <v>774</v>
      </c>
    </row>
    <row r="37" spans="1:24" ht="40.5" customHeight="1">
      <c r="A37" s="249">
        <v>12</v>
      </c>
      <c r="B37" s="244" t="s">
        <v>125</v>
      </c>
      <c r="C37" s="79" t="s">
        <v>38</v>
      </c>
      <c r="D37" s="79" t="s">
        <v>126</v>
      </c>
      <c r="E37" s="84">
        <v>1</v>
      </c>
      <c r="F37" s="80" t="s">
        <v>127</v>
      </c>
      <c r="G37" s="241" t="s">
        <v>681</v>
      </c>
      <c r="H37" s="244">
        <v>512</v>
      </c>
      <c r="I37" s="86"/>
      <c r="J37" s="244" t="s">
        <v>741</v>
      </c>
      <c r="K37" s="244" t="s">
        <v>737</v>
      </c>
      <c r="L37" s="106"/>
      <c r="M37" s="106"/>
      <c r="N37" s="106"/>
      <c r="O37" s="106"/>
      <c r="P37" s="106">
        <v>1</v>
      </c>
      <c r="Q37" s="105"/>
      <c r="R37" s="105"/>
      <c r="S37" s="105"/>
      <c r="T37" s="105"/>
      <c r="U37" s="105"/>
      <c r="V37" s="105"/>
      <c r="W37" s="244">
        <v>47.68</v>
      </c>
      <c r="X37" s="93" t="s">
        <v>775</v>
      </c>
    </row>
    <row r="38" spans="1:24" ht="50.1" customHeight="1">
      <c r="A38" s="250"/>
      <c r="B38" s="245"/>
      <c r="C38" s="79" t="s">
        <v>38</v>
      </c>
      <c r="D38" s="79" t="s">
        <v>128</v>
      </c>
      <c r="E38" s="84">
        <v>2</v>
      </c>
      <c r="F38" s="85" t="s">
        <v>776</v>
      </c>
      <c r="G38" s="243"/>
      <c r="H38" s="245"/>
      <c r="I38" s="86"/>
      <c r="J38" s="245"/>
      <c r="K38" s="245"/>
      <c r="L38" s="106"/>
      <c r="M38" s="106">
        <v>1</v>
      </c>
      <c r="N38" s="105"/>
      <c r="O38" s="105"/>
      <c r="P38" s="105"/>
      <c r="Q38" s="105"/>
      <c r="R38" s="105"/>
      <c r="S38" s="105"/>
      <c r="T38" s="105"/>
      <c r="U38" s="105"/>
      <c r="V38" s="105"/>
      <c r="W38" s="245"/>
      <c r="X38" s="93" t="s">
        <v>777</v>
      </c>
    </row>
    <row r="39" spans="1:24" ht="50.1" customHeight="1">
      <c r="A39" s="249">
        <v>13</v>
      </c>
      <c r="B39" s="244" t="s">
        <v>129</v>
      </c>
      <c r="C39" s="79" t="s">
        <v>48</v>
      </c>
      <c r="D39" s="80" t="s">
        <v>130</v>
      </c>
      <c r="E39" s="81">
        <v>1</v>
      </c>
      <c r="F39" s="80" t="s">
        <v>131</v>
      </c>
      <c r="G39" s="241" t="s">
        <v>684</v>
      </c>
      <c r="H39" s="244">
        <v>498.1</v>
      </c>
      <c r="I39" s="86">
        <v>1</v>
      </c>
      <c r="J39" s="87"/>
      <c r="K39" s="87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244"/>
      <c r="X39" s="265" t="s">
        <v>778</v>
      </c>
    </row>
    <row r="40" spans="1:24" ht="50.1" customHeight="1">
      <c r="A40" s="250"/>
      <c r="B40" s="245"/>
      <c r="C40" s="79" t="s">
        <v>48</v>
      </c>
      <c r="D40" s="80" t="s">
        <v>132</v>
      </c>
      <c r="E40" s="81">
        <v>2</v>
      </c>
      <c r="F40" s="80" t="s">
        <v>133</v>
      </c>
      <c r="G40" s="243"/>
      <c r="H40" s="245"/>
      <c r="I40" s="86">
        <v>1</v>
      </c>
      <c r="J40" s="87"/>
      <c r="K40" s="87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245"/>
      <c r="X40" s="266"/>
    </row>
    <row r="41" spans="1:24" ht="50.1" customHeight="1">
      <c r="A41" s="249">
        <v>14</v>
      </c>
      <c r="B41" s="244" t="s">
        <v>134</v>
      </c>
      <c r="C41" s="79" t="s">
        <v>48</v>
      </c>
      <c r="D41" s="80" t="s">
        <v>135</v>
      </c>
      <c r="E41" s="81">
        <v>1</v>
      </c>
      <c r="F41" s="80" t="s">
        <v>136</v>
      </c>
      <c r="G41" s="263" t="s">
        <v>682</v>
      </c>
      <c r="H41" s="244">
        <v>503.36</v>
      </c>
      <c r="I41" s="86"/>
      <c r="J41" s="244" t="s">
        <v>742</v>
      </c>
      <c r="K41" s="244" t="s">
        <v>737</v>
      </c>
      <c r="L41" s="106"/>
      <c r="M41" s="106"/>
      <c r="N41" s="106"/>
      <c r="O41" s="106">
        <v>1</v>
      </c>
      <c r="P41" s="105"/>
      <c r="Q41" s="105"/>
      <c r="R41" s="105"/>
      <c r="S41" s="105"/>
      <c r="T41" s="105"/>
      <c r="U41" s="105"/>
      <c r="V41" s="105"/>
      <c r="W41" s="244"/>
      <c r="X41" s="93"/>
    </row>
    <row r="42" spans="1:24" ht="50.1" customHeight="1">
      <c r="A42" s="250"/>
      <c r="B42" s="245"/>
      <c r="C42" s="79" t="s">
        <v>48</v>
      </c>
      <c r="D42" s="79" t="s">
        <v>137</v>
      </c>
      <c r="E42" s="84">
        <v>2</v>
      </c>
      <c r="F42" s="80" t="s">
        <v>138</v>
      </c>
      <c r="G42" s="264"/>
      <c r="H42" s="245"/>
      <c r="I42" s="86"/>
      <c r="J42" s="245"/>
      <c r="K42" s="245"/>
      <c r="L42" s="106"/>
      <c r="M42" s="106"/>
      <c r="N42" s="106"/>
      <c r="O42" s="106"/>
      <c r="P42" s="106"/>
      <c r="Q42" s="106">
        <v>1</v>
      </c>
      <c r="R42" s="105"/>
      <c r="S42" s="105"/>
      <c r="T42" s="105"/>
      <c r="U42" s="105"/>
      <c r="V42" s="105"/>
      <c r="W42" s="245"/>
      <c r="X42" s="93"/>
    </row>
    <row r="43" spans="1:24" ht="69.75" customHeight="1">
      <c r="A43" s="249">
        <v>15</v>
      </c>
      <c r="B43" s="244" t="s">
        <v>139</v>
      </c>
      <c r="C43" s="79" t="s">
        <v>48</v>
      </c>
      <c r="D43" s="80" t="s">
        <v>140</v>
      </c>
      <c r="E43" s="81">
        <v>1</v>
      </c>
      <c r="F43" s="80" t="s">
        <v>141</v>
      </c>
      <c r="G43" s="241" t="s">
        <v>683</v>
      </c>
      <c r="H43" s="244">
        <v>504.28</v>
      </c>
      <c r="I43" s="86">
        <v>1</v>
      </c>
      <c r="J43" s="244" t="s">
        <v>743</v>
      </c>
      <c r="K43" s="244" t="s">
        <v>737</v>
      </c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244">
        <v>50.69</v>
      </c>
      <c r="X43" s="93" t="s">
        <v>779</v>
      </c>
    </row>
    <row r="44" spans="1:24" ht="50.1" customHeight="1">
      <c r="A44" s="250"/>
      <c r="B44" s="245"/>
      <c r="C44" s="79" t="s">
        <v>48</v>
      </c>
      <c r="D44" s="80" t="s">
        <v>142</v>
      </c>
      <c r="E44" s="81">
        <v>2</v>
      </c>
      <c r="F44" s="85" t="s">
        <v>143</v>
      </c>
      <c r="G44" s="243"/>
      <c r="H44" s="245"/>
      <c r="I44" s="86"/>
      <c r="J44" s="245"/>
      <c r="K44" s="245"/>
      <c r="L44" s="106"/>
      <c r="M44" s="106"/>
      <c r="N44" s="106"/>
      <c r="O44" s="106"/>
      <c r="P44" s="106"/>
      <c r="Q44" s="106"/>
      <c r="R44" s="106">
        <v>1</v>
      </c>
      <c r="S44" s="105"/>
      <c r="T44" s="105"/>
      <c r="U44" s="105"/>
      <c r="V44" s="105"/>
      <c r="W44" s="245"/>
      <c r="X44" s="93" t="s">
        <v>733</v>
      </c>
    </row>
    <row r="45" spans="1:24" ht="50.1" customHeight="1">
      <c r="A45" s="249">
        <v>16</v>
      </c>
      <c r="B45" s="244" t="s">
        <v>144</v>
      </c>
      <c r="C45" s="79" t="s">
        <v>48</v>
      </c>
      <c r="D45" s="80" t="s">
        <v>145</v>
      </c>
      <c r="E45" s="81">
        <v>1</v>
      </c>
      <c r="F45" s="80" t="s">
        <v>146</v>
      </c>
      <c r="G45" s="241" t="s">
        <v>684</v>
      </c>
      <c r="H45" s="244">
        <v>500.94</v>
      </c>
      <c r="I45" s="86"/>
      <c r="J45" s="244" t="s">
        <v>741</v>
      </c>
      <c r="K45" s="244" t="s">
        <v>737</v>
      </c>
      <c r="L45" s="106"/>
      <c r="M45" s="106"/>
      <c r="N45" s="106"/>
      <c r="O45" s="106"/>
      <c r="P45" s="106"/>
      <c r="Q45" s="106"/>
      <c r="R45" s="106"/>
      <c r="S45" s="106"/>
      <c r="T45" s="106"/>
      <c r="U45" s="106">
        <v>1</v>
      </c>
      <c r="V45" s="105"/>
      <c r="W45" s="244"/>
      <c r="X45" s="93"/>
    </row>
    <row r="46" spans="1:24" ht="50.1" customHeight="1">
      <c r="A46" s="250"/>
      <c r="B46" s="245"/>
      <c r="C46" s="79" t="s">
        <v>48</v>
      </c>
      <c r="D46" s="80" t="s">
        <v>147</v>
      </c>
      <c r="E46" s="81">
        <v>2</v>
      </c>
      <c r="F46" s="80" t="s">
        <v>148</v>
      </c>
      <c r="G46" s="243"/>
      <c r="H46" s="245"/>
      <c r="I46" s="86"/>
      <c r="J46" s="245"/>
      <c r="K46" s="245"/>
      <c r="L46" s="106"/>
      <c r="M46" s="106"/>
      <c r="N46" s="106"/>
      <c r="O46" s="106"/>
      <c r="P46" s="106">
        <v>1</v>
      </c>
      <c r="Q46" s="105"/>
      <c r="R46" s="105"/>
      <c r="S46" s="105"/>
      <c r="T46" s="105"/>
      <c r="U46" s="105"/>
      <c r="V46" s="105"/>
      <c r="W46" s="245"/>
      <c r="X46" s="93"/>
    </row>
    <row r="47" spans="1:24" ht="50.1" customHeight="1">
      <c r="A47" s="249">
        <v>17</v>
      </c>
      <c r="B47" s="244" t="s">
        <v>149</v>
      </c>
      <c r="C47" s="79" t="s">
        <v>48</v>
      </c>
      <c r="D47" s="80" t="s">
        <v>150</v>
      </c>
      <c r="E47" s="81">
        <v>1</v>
      </c>
      <c r="F47" s="85" t="s">
        <v>151</v>
      </c>
      <c r="G47" s="241" t="s">
        <v>685</v>
      </c>
      <c r="H47" s="244">
        <v>748.65</v>
      </c>
      <c r="I47" s="86"/>
      <c r="J47" s="244" t="s">
        <v>744</v>
      </c>
      <c r="K47" s="244" t="s">
        <v>737</v>
      </c>
      <c r="L47" s="106"/>
      <c r="M47" s="106"/>
      <c r="N47" s="106"/>
      <c r="O47" s="106">
        <v>1</v>
      </c>
      <c r="P47" s="105"/>
      <c r="Q47" s="105"/>
      <c r="R47" s="105"/>
      <c r="S47" s="105"/>
      <c r="T47" s="105"/>
      <c r="U47" s="105"/>
      <c r="V47" s="105"/>
      <c r="W47" s="244"/>
      <c r="X47" s="93"/>
    </row>
    <row r="48" spans="1:24" ht="60.75">
      <c r="A48" s="251"/>
      <c r="B48" s="246"/>
      <c r="C48" s="79" t="s">
        <v>48</v>
      </c>
      <c r="D48" s="80" t="s">
        <v>152</v>
      </c>
      <c r="E48" s="81">
        <v>2</v>
      </c>
      <c r="F48" s="80" t="s">
        <v>153</v>
      </c>
      <c r="G48" s="242"/>
      <c r="H48" s="246"/>
      <c r="I48" s="86"/>
      <c r="J48" s="246"/>
      <c r="K48" s="246"/>
      <c r="L48" s="106"/>
      <c r="M48" s="106">
        <v>1</v>
      </c>
      <c r="N48" s="105"/>
      <c r="O48" s="105"/>
      <c r="P48" s="105"/>
      <c r="Q48" s="105"/>
      <c r="R48" s="105"/>
      <c r="S48" s="105"/>
      <c r="T48" s="105"/>
      <c r="U48" s="105"/>
      <c r="V48" s="105"/>
      <c r="W48" s="246"/>
      <c r="X48" s="93" t="s">
        <v>780</v>
      </c>
    </row>
    <row r="49" spans="1:24" ht="50.1" customHeight="1">
      <c r="A49" s="250"/>
      <c r="B49" s="245"/>
      <c r="C49" s="79" t="s">
        <v>48</v>
      </c>
      <c r="D49" s="80" t="s">
        <v>154</v>
      </c>
      <c r="E49" s="81">
        <v>3</v>
      </c>
      <c r="F49" s="80" t="s">
        <v>155</v>
      </c>
      <c r="G49" s="243"/>
      <c r="H49" s="245"/>
      <c r="I49" s="86"/>
      <c r="J49" s="245"/>
      <c r="K49" s="245"/>
      <c r="L49" s="106"/>
      <c r="M49" s="106"/>
      <c r="N49" s="106"/>
      <c r="O49" s="106"/>
      <c r="P49" s="106">
        <v>1</v>
      </c>
      <c r="Q49" s="105"/>
      <c r="R49" s="105"/>
      <c r="S49" s="105"/>
      <c r="T49" s="105"/>
      <c r="U49" s="105"/>
      <c r="V49" s="105"/>
      <c r="W49" s="245"/>
      <c r="X49" s="93"/>
    </row>
    <row r="50" spans="1:24" ht="57" customHeight="1">
      <c r="A50" s="249">
        <v>18</v>
      </c>
      <c r="B50" s="244" t="s">
        <v>156</v>
      </c>
      <c r="C50" s="79" t="s">
        <v>48</v>
      </c>
      <c r="D50" s="80" t="s">
        <v>157</v>
      </c>
      <c r="E50" s="81">
        <v>1</v>
      </c>
      <c r="F50" s="85" t="s">
        <v>158</v>
      </c>
      <c r="G50" s="241" t="s">
        <v>781</v>
      </c>
      <c r="H50" s="244">
        <v>758</v>
      </c>
      <c r="I50" s="86"/>
      <c r="J50" s="86"/>
      <c r="K50" s="86"/>
      <c r="L50" s="106"/>
      <c r="M50" s="106"/>
      <c r="N50" s="106">
        <v>1</v>
      </c>
      <c r="O50" s="105"/>
      <c r="P50" s="105"/>
      <c r="Q50" s="105"/>
      <c r="R50" s="105"/>
      <c r="S50" s="105"/>
      <c r="T50" s="105"/>
      <c r="U50" s="105"/>
      <c r="V50" s="105"/>
      <c r="W50" s="244"/>
      <c r="X50" s="93"/>
    </row>
    <row r="51" spans="1:24" ht="33" customHeight="1">
      <c r="A51" s="251"/>
      <c r="B51" s="246"/>
      <c r="C51" s="79" t="s">
        <v>48</v>
      </c>
      <c r="D51" s="80" t="s">
        <v>159</v>
      </c>
      <c r="E51" s="81">
        <v>2</v>
      </c>
      <c r="F51" s="80" t="s">
        <v>160</v>
      </c>
      <c r="G51" s="242"/>
      <c r="H51" s="246"/>
      <c r="I51" s="86"/>
      <c r="J51" s="86"/>
      <c r="K51" s="86"/>
      <c r="L51" s="106"/>
      <c r="M51" s="106"/>
      <c r="N51" s="106">
        <v>1</v>
      </c>
      <c r="O51" s="105"/>
      <c r="P51" s="105"/>
      <c r="Q51" s="105"/>
      <c r="R51" s="105"/>
      <c r="S51" s="105"/>
      <c r="T51" s="105"/>
      <c r="U51" s="105"/>
      <c r="V51" s="105"/>
      <c r="W51" s="246"/>
      <c r="X51" s="93"/>
    </row>
    <row r="52" spans="1:24" ht="40.5" customHeight="1">
      <c r="A52" s="250"/>
      <c r="B52" s="245"/>
      <c r="C52" s="79" t="s">
        <v>48</v>
      </c>
      <c r="D52" s="80" t="s">
        <v>161</v>
      </c>
      <c r="E52" s="81">
        <v>3</v>
      </c>
      <c r="F52" s="80" t="s">
        <v>162</v>
      </c>
      <c r="G52" s="243"/>
      <c r="H52" s="245"/>
      <c r="I52" s="86"/>
      <c r="J52" s="86"/>
      <c r="K52" s="86"/>
      <c r="L52" s="106"/>
      <c r="M52" s="106"/>
      <c r="N52" s="106">
        <v>1</v>
      </c>
      <c r="O52" s="105"/>
      <c r="P52" s="105"/>
      <c r="Q52" s="105"/>
      <c r="R52" s="105"/>
      <c r="S52" s="105"/>
      <c r="T52" s="105"/>
      <c r="U52" s="105"/>
      <c r="V52" s="105"/>
      <c r="W52" s="245"/>
      <c r="X52" s="93"/>
    </row>
    <row r="53" spans="1:24" ht="50.1" customHeight="1">
      <c r="A53" s="249">
        <v>19</v>
      </c>
      <c r="B53" s="244" t="s">
        <v>163</v>
      </c>
      <c r="C53" s="88" t="s">
        <v>49</v>
      </c>
      <c r="D53" s="79" t="s">
        <v>164</v>
      </c>
      <c r="E53" s="84">
        <v>1</v>
      </c>
      <c r="F53" s="80" t="s">
        <v>165</v>
      </c>
      <c r="G53" s="241" t="s">
        <v>686</v>
      </c>
      <c r="H53" s="244">
        <v>498.96</v>
      </c>
      <c r="I53" s="86"/>
      <c r="J53" s="247"/>
      <c r="K53" s="247"/>
      <c r="L53" s="106"/>
      <c r="M53" s="106"/>
      <c r="N53" s="106"/>
      <c r="O53" s="106">
        <v>1</v>
      </c>
      <c r="P53" s="105"/>
      <c r="Q53" s="105"/>
      <c r="R53" s="105"/>
      <c r="S53" s="105"/>
      <c r="T53" s="105"/>
      <c r="U53" s="105"/>
      <c r="V53" s="105"/>
      <c r="W53" s="244"/>
      <c r="X53" s="93"/>
    </row>
    <row r="54" spans="1:24" ht="50.1" customHeight="1">
      <c r="A54" s="250"/>
      <c r="B54" s="245"/>
      <c r="C54" s="88" t="s">
        <v>49</v>
      </c>
      <c r="D54" s="79" t="s">
        <v>166</v>
      </c>
      <c r="E54" s="84">
        <v>2</v>
      </c>
      <c r="F54" s="80" t="s">
        <v>167</v>
      </c>
      <c r="G54" s="243"/>
      <c r="H54" s="245"/>
      <c r="I54" s="86"/>
      <c r="J54" s="248"/>
      <c r="K54" s="248"/>
      <c r="L54" s="106"/>
      <c r="M54" s="106"/>
      <c r="N54" s="106"/>
      <c r="O54" s="106"/>
      <c r="P54" s="106">
        <v>1</v>
      </c>
      <c r="Q54" s="105"/>
      <c r="R54" s="105"/>
      <c r="S54" s="105"/>
      <c r="T54" s="105"/>
      <c r="U54" s="105"/>
      <c r="V54" s="105"/>
      <c r="W54" s="245"/>
      <c r="X54" s="93"/>
    </row>
    <row r="55" spans="1:24" ht="50.1" customHeight="1">
      <c r="A55" s="249">
        <v>20</v>
      </c>
      <c r="B55" s="244" t="s">
        <v>168</v>
      </c>
      <c r="C55" s="88" t="s">
        <v>49</v>
      </c>
      <c r="D55" s="79" t="s">
        <v>169</v>
      </c>
      <c r="E55" s="84">
        <v>1</v>
      </c>
      <c r="F55" s="89" t="s">
        <v>170</v>
      </c>
      <c r="G55" s="241" t="s">
        <v>725</v>
      </c>
      <c r="H55" s="244">
        <v>456.8</v>
      </c>
      <c r="I55" s="86"/>
      <c r="J55" s="86"/>
      <c r="K55" s="86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244"/>
      <c r="X55" s="93"/>
    </row>
    <row r="56" spans="1:24" ht="50.1" customHeight="1">
      <c r="A56" s="251"/>
      <c r="B56" s="246"/>
      <c r="C56" s="88" t="s">
        <v>49</v>
      </c>
      <c r="D56" s="79" t="s">
        <v>171</v>
      </c>
      <c r="E56" s="84">
        <v>2</v>
      </c>
      <c r="F56" s="80" t="s">
        <v>172</v>
      </c>
      <c r="G56" s="242"/>
      <c r="H56" s="246"/>
      <c r="I56" s="86"/>
      <c r="J56" s="86"/>
      <c r="K56" s="86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246"/>
      <c r="X56" s="93"/>
    </row>
    <row r="57" spans="1:24" ht="50.1" customHeight="1">
      <c r="A57" s="250"/>
      <c r="B57" s="245"/>
      <c r="C57" s="88" t="s">
        <v>49</v>
      </c>
      <c r="D57" s="79" t="s">
        <v>173</v>
      </c>
      <c r="E57" s="84">
        <v>3</v>
      </c>
      <c r="F57" s="80" t="s">
        <v>174</v>
      </c>
      <c r="G57" s="243"/>
      <c r="H57" s="245"/>
      <c r="I57" s="86"/>
      <c r="J57" s="86"/>
      <c r="K57" s="86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245"/>
      <c r="X57" s="93"/>
    </row>
    <row r="58" spans="1:24" ht="38.25" customHeight="1">
      <c r="A58" s="249">
        <v>21</v>
      </c>
      <c r="B58" s="244" t="s">
        <v>175</v>
      </c>
      <c r="C58" s="88" t="s">
        <v>49</v>
      </c>
      <c r="D58" s="79" t="s">
        <v>176</v>
      </c>
      <c r="E58" s="84">
        <v>1</v>
      </c>
      <c r="F58" s="80" t="s">
        <v>177</v>
      </c>
      <c r="G58" s="241" t="s">
        <v>725</v>
      </c>
      <c r="H58" s="244">
        <v>507.81</v>
      </c>
      <c r="I58" s="86"/>
      <c r="J58" s="86"/>
      <c r="K58" s="86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244"/>
      <c r="X58" s="93"/>
    </row>
    <row r="59" spans="1:24" ht="50.1" customHeight="1">
      <c r="A59" s="250"/>
      <c r="B59" s="245"/>
      <c r="C59" s="88" t="s">
        <v>49</v>
      </c>
      <c r="D59" s="79" t="s">
        <v>178</v>
      </c>
      <c r="E59" s="84">
        <v>2</v>
      </c>
      <c r="F59" s="80" t="s">
        <v>179</v>
      </c>
      <c r="G59" s="243"/>
      <c r="H59" s="245"/>
      <c r="I59" s="86"/>
      <c r="J59" s="86"/>
      <c r="K59" s="86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245"/>
      <c r="X59" s="93"/>
    </row>
    <row r="60" spans="1:24" ht="50.1" customHeight="1">
      <c r="A60" s="249">
        <v>22</v>
      </c>
      <c r="B60" s="244" t="s">
        <v>180</v>
      </c>
      <c r="C60" s="88" t="s">
        <v>49</v>
      </c>
      <c r="D60" s="79" t="s">
        <v>181</v>
      </c>
      <c r="E60" s="84">
        <v>1</v>
      </c>
      <c r="F60" s="80" t="s">
        <v>182</v>
      </c>
      <c r="G60" s="241" t="s">
        <v>725</v>
      </c>
      <c r="H60" s="244">
        <v>747.74</v>
      </c>
      <c r="I60" s="86"/>
      <c r="J60" s="86"/>
      <c r="K60" s="86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244"/>
      <c r="X60" s="93"/>
    </row>
    <row r="61" spans="1:24" ht="50.1" customHeight="1">
      <c r="A61" s="251"/>
      <c r="B61" s="246"/>
      <c r="C61" s="88" t="s">
        <v>49</v>
      </c>
      <c r="D61" s="79" t="s">
        <v>183</v>
      </c>
      <c r="E61" s="84">
        <v>2</v>
      </c>
      <c r="F61" s="80" t="s">
        <v>184</v>
      </c>
      <c r="G61" s="242"/>
      <c r="H61" s="246"/>
      <c r="I61" s="86"/>
      <c r="J61" s="90"/>
      <c r="K61" s="90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246"/>
      <c r="X61" s="93"/>
    </row>
    <row r="62" spans="1:24" ht="50.1" customHeight="1">
      <c r="A62" s="250"/>
      <c r="B62" s="245"/>
      <c r="C62" s="88" t="s">
        <v>49</v>
      </c>
      <c r="D62" s="79" t="s">
        <v>185</v>
      </c>
      <c r="E62" s="84">
        <v>3</v>
      </c>
      <c r="F62" s="80" t="s">
        <v>186</v>
      </c>
      <c r="G62" s="243"/>
      <c r="H62" s="245"/>
      <c r="I62" s="86"/>
      <c r="J62" s="90"/>
      <c r="K62" s="90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245"/>
      <c r="X62" s="93"/>
    </row>
    <row r="63" spans="1:24" ht="36.75" customHeight="1">
      <c r="A63" s="249">
        <v>23</v>
      </c>
      <c r="B63" s="244" t="s">
        <v>187</v>
      </c>
      <c r="C63" s="88" t="s">
        <v>49</v>
      </c>
      <c r="D63" s="79" t="s">
        <v>188</v>
      </c>
      <c r="E63" s="84">
        <v>1</v>
      </c>
      <c r="F63" s="80" t="s">
        <v>189</v>
      </c>
      <c r="G63" s="241" t="s">
        <v>725</v>
      </c>
      <c r="H63" s="244">
        <v>507.31</v>
      </c>
      <c r="I63" s="86"/>
      <c r="J63" s="90"/>
      <c r="K63" s="90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244"/>
      <c r="X63" s="93"/>
    </row>
    <row r="64" spans="1:24" ht="50.1" customHeight="1">
      <c r="A64" s="250"/>
      <c r="B64" s="245"/>
      <c r="C64" s="88" t="s">
        <v>49</v>
      </c>
      <c r="D64" s="79" t="s">
        <v>190</v>
      </c>
      <c r="E64" s="84">
        <v>2</v>
      </c>
      <c r="F64" s="80" t="s">
        <v>191</v>
      </c>
      <c r="G64" s="243"/>
      <c r="H64" s="245"/>
      <c r="I64" s="86"/>
      <c r="J64" s="90"/>
      <c r="K64" s="109"/>
      <c r="L64" s="110"/>
      <c r="M64" s="110"/>
      <c r="N64" s="110"/>
      <c r="O64" s="110"/>
      <c r="P64" s="110"/>
      <c r="Q64" s="110"/>
      <c r="R64" s="105"/>
      <c r="S64" s="105"/>
      <c r="T64" s="105"/>
      <c r="U64" s="105"/>
      <c r="V64" s="105"/>
      <c r="W64" s="245"/>
      <c r="X64" s="93"/>
    </row>
    <row r="65" spans="1:24" ht="50.1" customHeight="1">
      <c r="A65" s="55">
        <v>24</v>
      </c>
      <c r="B65" s="90" t="s">
        <v>192</v>
      </c>
      <c r="C65" s="88" t="s">
        <v>49</v>
      </c>
      <c r="D65" s="79" t="s">
        <v>193</v>
      </c>
      <c r="E65" s="84">
        <v>1</v>
      </c>
      <c r="F65" s="80" t="s">
        <v>194</v>
      </c>
      <c r="G65" s="83" t="s">
        <v>784</v>
      </c>
      <c r="H65" s="90">
        <v>261.70999999999998</v>
      </c>
      <c r="I65" s="86"/>
      <c r="J65" s="90"/>
      <c r="K65" s="109"/>
      <c r="L65" s="111"/>
      <c r="M65" s="111"/>
      <c r="N65" s="111"/>
      <c r="O65" s="111"/>
      <c r="P65" s="111">
        <v>1</v>
      </c>
      <c r="Q65" s="110"/>
      <c r="R65" s="105"/>
      <c r="S65" s="105"/>
      <c r="T65" s="105"/>
      <c r="U65" s="105"/>
      <c r="V65" s="105"/>
      <c r="W65" s="90"/>
      <c r="X65" s="93"/>
    </row>
    <row r="66" spans="1:24" ht="50.1" customHeight="1">
      <c r="A66" s="55">
        <v>25</v>
      </c>
      <c r="B66" s="91" t="s">
        <v>195</v>
      </c>
      <c r="C66" s="88" t="s">
        <v>49</v>
      </c>
      <c r="D66" s="79" t="s">
        <v>196</v>
      </c>
      <c r="E66" s="84">
        <v>1</v>
      </c>
      <c r="F66" s="80" t="s">
        <v>197</v>
      </c>
      <c r="G66" s="92" t="s">
        <v>723</v>
      </c>
      <c r="H66" s="91">
        <v>255.97</v>
      </c>
      <c r="I66" s="86"/>
      <c r="J66" s="90" t="s">
        <v>745</v>
      </c>
      <c r="K66" s="109" t="s">
        <v>737</v>
      </c>
      <c r="L66" s="111"/>
      <c r="M66" s="111"/>
      <c r="N66" s="111"/>
      <c r="O66" s="111"/>
      <c r="P66" s="111"/>
      <c r="Q66" s="111"/>
      <c r="R66" s="111">
        <v>1</v>
      </c>
      <c r="S66" s="105"/>
      <c r="T66" s="105"/>
      <c r="U66" s="105"/>
      <c r="V66" s="105"/>
      <c r="W66" s="91"/>
      <c r="X66" s="93" t="s">
        <v>774</v>
      </c>
    </row>
    <row r="67" spans="1:24" ht="30" customHeight="1">
      <c r="A67" s="52"/>
      <c r="B67" s="86"/>
      <c r="C67" s="262" t="s">
        <v>24</v>
      </c>
      <c r="D67" s="262"/>
      <c r="E67" s="107">
        <f>E10+E13+E15+E17+E20+E23+E26+E29+E31+E34+E36+E38+E40+E42+E44+E46+E49+E52+E54+E57+E59+E62+E64+E65+E66</f>
        <v>59</v>
      </c>
      <c r="F67" s="86"/>
      <c r="G67" s="86"/>
      <c r="H67" s="86">
        <f>SUM(H8:H66)</f>
        <v>14866.909999999996</v>
      </c>
      <c r="I67" s="86">
        <f>SUM(I8:I66)</f>
        <v>10</v>
      </c>
      <c r="J67" s="86"/>
      <c r="K67" s="86"/>
      <c r="L67" s="86">
        <f t="shared" ref="L67:W67" si="0">SUM(L8:L66)</f>
        <v>3</v>
      </c>
      <c r="M67" s="86">
        <f t="shared" si="0"/>
        <v>10</v>
      </c>
      <c r="N67" s="86">
        <f t="shared" si="0"/>
        <v>6</v>
      </c>
      <c r="O67" s="86">
        <f t="shared" si="0"/>
        <v>3</v>
      </c>
      <c r="P67" s="86">
        <f t="shared" si="0"/>
        <v>8</v>
      </c>
      <c r="Q67" s="86">
        <f t="shared" si="0"/>
        <v>1</v>
      </c>
      <c r="R67" s="86">
        <f>SUM(R8:R66)</f>
        <v>2</v>
      </c>
      <c r="S67" s="86">
        <f t="shared" si="0"/>
        <v>0</v>
      </c>
      <c r="T67" s="86">
        <f t="shared" si="0"/>
        <v>0</v>
      </c>
      <c r="U67" s="86">
        <f t="shared" si="0"/>
        <v>1</v>
      </c>
      <c r="V67" s="86">
        <f t="shared" si="0"/>
        <v>0</v>
      </c>
      <c r="W67" s="86">
        <f t="shared" si="0"/>
        <v>98.37</v>
      </c>
      <c r="X67" s="86"/>
    </row>
  </sheetData>
  <mergeCells count="166">
    <mergeCell ref="X39:X40"/>
    <mergeCell ref="B16:B17"/>
    <mergeCell ref="B18:B20"/>
    <mergeCell ref="B55:B57"/>
    <mergeCell ref="G55:G57"/>
    <mergeCell ref="B58:B59"/>
    <mergeCell ref="G58:G59"/>
    <mergeCell ref="B60:B62"/>
    <mergeCell ref="G60:G62"/>
    <mergeCell ref="G35:G36"/>
    <mergeCell ref="B37:B38"/>
    <mergeCell ref="G37:G38"/>
    <mergeCell ref="H32:H34"/>
    <mergeCell ref="H35:H36"/>
    <mergeCell ref="H37:H38"/>
    <mergeCell ref="W55:W57"/>
    <mergeCell ref="W58:W59"/>
    <mergeCell ref="W24:W26"/>
    <mergeCell ref="W27:W29"/>
    <mergeCell ref="W30:W31"/>
    <mergeCell ref="W32:W34"/>
    <mergeCell ref="W35:W36"/>
    <mergeCell ref="W37:W38"/>
    <mergeCell ref="W39:W40"/>
    <mergeCell ref="B63:B64"/>
    <mergeCell ref="G63:G64"/>
    <mergeCell ref="B21:B23"/>
    <mergeCell ref="B24:B26"/>
    <mergeCell ref="B27:B29"/>
    <mergeCell ref="B43:B44"/>
    <mergeCell ref="G43:G44"/>
    <mergeCell ref="B45:B46"/>
    <mergeCell ref="G45:G46"/>
    <mergeCell ref="B47:B49"/>
    <mergeCell ref="G47:G49"/>
    <mergeCell ref="B50:B52"/>
    <mergeCell ref="G50:G52"/>
    <mergeCell ref="B53:B54"/>
    <mergeCell ref="G53:G54"/>
    <mergeCell ref="B39:B40"/>
    <mergeCell ref="G39:G40"/>
    <mergeCell ref="B41:B42"/>
    <mergeCell ref="G41:G42"/>
    <mergeCell ref="B30:B31"/>
    <mergeCell ref="G30:G31"/>
    <mergeCell ref="B32:B34"/>
    <mergeCell ref="G32:G34"/>
    <mergeCell ref="B35:B36"/>
    <mergeCell ref="C67:D6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9:H40"/>
    <mergeCell ref="H41:H42"/>
    <mergeCell ref="H60:H62"/>
    <mergeCell ref="H63:H64"/>
    <mergeCell ref="W14:W15"/>
    <mergeCell ref="W16:W17"/>
    <mergeCell ref="W18:W20"/>
    <mergeCell ref="W21:W23"/>
    <mergeCell ref="A8:A10"/>
    <mergeCell ref="A11:A13"/>
    <mergeCell ref="A14:A15"/>
    <mergeCell ref="A16:A17"/>
    <mergeCell ref="A18:A20"/>
    <mergeCell ref="W2:X2"/>
    <mergeCell ref="A1:X1"/>
    <mergeCell ref="A2:I2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3:X3"/>
    <mergeCell ref="Q6:R6"/>
    <mergeCell ref="A4:X4"/>
    <mergeCell ref="B8:B10"/>
    <mergeCell ref="B11:B13"/>
    <mergeCell ref="B14:B15"/>
    <mergeCell ref="A37:A38"/>
    <mergeCell ref="A39:A40"/>
    <mergeCell ref="A41:A42"/>
    <mergeCell ref="A43:A44"/>
    <mergeCell ref="A21:A23"/>
    <mergeCell ref="A24:A26"/>
    <mergeCell ref="A27:A29"/>
    <mergeCell ref="A30:A31"/>
    <mergeCell ref="A32:A34"/>
    <mergeCell ref="A58:A59"/>
    <mergeCell ref="A60:A62"/>
    <mergeCell ref="A63:A64"/>
    <mergeCell ref="H14:H15"/>
    <mergeCell ref="G14:G15"/>
    <mergeCell ref="G16:G17"/>
    <mergeCell ref="G18:G20"/>
    <mergeCell ref="G21:G23"/>
    <mergeCell ref="G24:G26"/>
    <mergeCell ref="G27:G29"/>
    <mergeCell ref="H16:H17"/>
    <mergeCell ref="H18:H20"/>
    <mergeCell ref="H21:H23"/>
    <mergeCell ref="H24:H26"/>
    <mergeCell ref="H27:H29"/>
    <mergeCell ref="H30:H31"/>
    <mergeCell ref="A45:A46"/>
    <mergeCell ref="A47:A49"/>
    <mergeCell ref="A50:A52"/>
    <mergeCell ref="A53:A54"/>
    <mergeCell ref="A55:A57"/>
    <mergeCell ref="A35:A36"/>
    <mergeCell ref="H55:H57"/>
    <mergeCell ref="H58:H59"/>
    <mergeCell ref="W41:W42"/>
    <mergeCell ref="H43:H44"/>
    <mergeCell ref="W60:W62"/>
    <mergeCell ref="W63:W64"/>
    <mergeCell ref="W43:W44"/>
    <mergeCell ref="W45:W46"/>
    <mergeCell ref="W47:W49"/>
    <mergeCell ref="W50:W52"/>
    <mergeCell ref="W53:W54"/>
    <mergeCell ref="H45:H46"/>
    <mergeCell ref="H47:H49"/>
    <mergeCell ref="H50:H52"/>
    <mergeCell ref="H53:H54"/>
    <mergeCell ref="J43:J44"/>
    <mergeCell ref="K43:K44"/>
    <mergeCell ref="J45:J46"/>
    <mergeCell ref="K45:K46"/>
    <mergeCell ref="J47:J49"/>
    <mergeCell ref="K47:K49"/>
    <mergeCell ref="J53:J54"/>
    <mergeCell ref="K53:K54"/>
    <mergeCell ref="J6:J7"/>
    <mergeCell ref="K6:K7"/>
    <mergeCell ref="J11:J13"/>
    <mergeCell ref="K11:K13"/>
    <mergeCell ref="J35:J36"/>
    <mergeCell ref="K35:K36"/>
    <mergeCell ref="J37:J38"/>
    <mergeCell ref="K37:K38"/>
    <mergeCell ref="J41:J42"/>
    <mergeCell ref="K41:K42"/>
    <mergeCell ref="J8:J10"/>
    <mergeCell ref="K8:K10"/>
    <mergeCell ref="J18:J20"/>
    <mergeCell ref="K18:K20"/>
    <mergeCell ref="J21:J23"/>
    <mergeCell ref="K21:K23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9" max="23" man="1"/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L54" sqref="L54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62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4.85546875" customWidth="1"/>
    <col min="24" max="24" width="9.85546875" customWidth="1"/>
  </cols>
  <sheetData>
    <row r="1" spans="1:27" ht="18" customHeight="1">
      <c r="A1" s="285" t="s">
        <v>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7" ht="18.75" customHeight="1">
      <c r="A2" s="283" t="s">
        <v>32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73" t="str">
        <f>Summary!X3</f>
        <v>Date:-28.02.2014</v>
      </c>
      <c r="X2" s="274"/>
      <c r="AA2" s="2"/>
    </row>
    <row r="3" spans="1:27" ht="34.5" customHeight="1">
      <c r="A3" s="272" t="s">
        <v>811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7" ht="16.5" customHeight="1">
      <c r="A4" s="276" t="s">
        <v>60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7" ht="15" customHeight="1">
      <c r="A5" s="275" t="s">
        <v>0</v>
      </c>
      <c r="B5" s="275" t="s">
        <v>1</v>
      </c>
      <c r="C5" s="275" t="s">
        <v>2</v>
      </c>
      <c r="D5" s="275" t="s">
        <v>3</v>
      </c>
      <c r="E5" s="275" t="s">
        <v>0</v>
      </c>
      <c r="F5" s="275" t="s">
        <v>4</v>
      </c>
      <c r="G5" s="275" t="s">
        <v>5</v>
      </c>
      <c r="H5" s="275" t="s">
        <v>6</v>
      </c>
      <c r="I5" s="277" t="s">
        <v>16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5" t="s">
        <v>20</v>
      </c>
      <c r="X5" s="278" t="s">
        <v>14</v>
      </c>
    </row>
    <row r="6" spans="1:27" ht="27" customHeight="1">
      <c r="A6" s="275"/>
      <c r="B6" s="275"/>
      <c r="C6" s="275"/>
      <c r="D6" s="275"/>
      <c r="E6" s="275"/>
      <c r="F6" s="275"/>
      <c r="G6" s="275"/>
      <c r="H6" s="275"/>
      <c r="I6" s="279" t="s">
        <v>7</v>
      </c>
      <c r="J6" s="275" t="s">
        <v>734</v>
      </c>
      <c r="K6" s="275" t="s">
        <v>760</v>
      </c>
      <c r="L6" s="277" t="s">
        <v>15</v>
      </c>
      <c r="M6" s="279" t="s">
        <v>10</v>
      </c>
      <c r="N6" s="275" t="s">
        <v>9</v>
      </c>
      <c r="O6" s="286" t="s">
        <v>17</v>
      </c>
      <c r="P6" s="286"/>
      <c r="Q6" s="275" t="s">
        <v>18</v>
      </c>
      <c r="R6" s="275"/>
      <c r="S6" s="275" t="s">
        <v>61</v>
      </c>
      <c r="T6" s="275"/>
      <c r="U6" s="286" t="s">
        <v>13</v>
      </c>
      <c r="V6" s="275" t="s">
        <v>8</v>
      </c>
      <c r="W6" s="275"/>
      <c r="X6" s="278"/>
    </row>
    <row r="7" spans="1:27" ht="23.25" customHeight="1">
      <c r="A7" s="275"/>
      <c r="B7" s="275"/>
      <c r="C7" s="275"/>
      <c r="D7" s="275"/>
      <c r="E7" s="275"/>
      <c r="F7" s="275"/>
      <c r="G7" s="275"/>
      <c r="H7" s="275"/>
      <c r="I7" s="279"/>
      <c r="J7" s="275"/>
      <c r="K7" s="275"/>
      <c r="L7" s="277"/>
      <c r="M7" s="279"/>
      <c r="N7" s="27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86"/>
      <c r="V7" s="275"/>
      <c r="W7" s="275"/>
      <c r="X7" s="278"/>
    </row>
    <row r="8" spans="1:27">
      <c r="A8" s="267">
        <v>1</v>
      </c>
      <c r="B8" s="267" t="s">
        <v>198</v>
      </c>
      <c r="C8" s="17" t="s">
        <v>55</v>
      </c>
      <c r="D8" s="17" t="s">
        <v>199</v>
      </c>
      <c r="E8" s="20">
        <v>1</v>
      </c>
      <c r="F8" s="21" t="s">
        <v>200</v>
      </c>
      <c r="G8" s="280" t="s">
        <v>725</v>
      </c>
      <c r="H8" s="267">
        <v>489.99</v>
      </c>
      <c r="I8" s="60"/>
      <c r="J8" s="1"/>
      <c r="K8" s="1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267"/>
      <c r="X8" s="1"/>
    </row>
    <row r="9" spans="1:27" ht="25.5">
      <c r="A9" s="269"/>
      <c r="B9" s="269"/>
      <c r="C9" s="17" t="s">
        <v>55</v>
      </c>
      <c r="D9" s="18" t="s">
        <v>759</v>
      </c>
      <c r="E9" s="20">
        <v>2</v>
      </c>
      <c r="F9" s="21" t="s">
        <v>201</v>
      </c>
      <c r="G9" s="282"/>
      <c r="H9" s="269"/>
      <c r="I9" s="60"/>
      <c r="J9" s="1"/>
      <c r="K9" s="1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269"/>
      <c r="X9" s="1"/>
    </row>
    <row r="10" spans="1:27">
      <c r="A10" s="267">
        <v>2</v>
      </c>
      <c r="B10" s="267" t="s">
        <v>202</v>
      </c>
      <c r="C10" s="17" t="s">
        <v>54</v>
      </c>
      <c r="D10" s="18" t="s">
        <v>203</v>
      </c>
      <c r="E10" s="19">
        <v>1</v>
      </c>
      <c r="F10" s="21" t="s">
        <v>204</v>
      </c>
      <c r="G10" s="280" t="s">
        <v>696</v>
      </c>
      <c r="H10" s="267">
        <v>723.47</v>
      </c>
      <c r="I10" s="60">
        <v>1</v>
      </c>
      <c r="J10" s="1"/>
      <c r="K10" s="1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267"/>
      <c r="X10" s="1"/>
    </row>
    <row r="11" spans="1:27" ht="25.5">
      <c r="A11" s="268"/>
      <c r="B11" s="268"/>
      <c r="C11" s="17" t="s">
        <v>54</v>
      </c>
      <c r="D11" s="18" t="s">
        <v>205</v>
      </c>
      <c r="E11" s="19">
        <v>2</v>
      </c>
      <c r="F11" s="21" t="s">
        <v>206</v>
      </c>
      <c r="G11" s="281"/>
      <c r="H11" s="268"/>
      <c r="I11" s="60">
        <v>1</v>
      </c>
      <c r="J11" s="1"/>
      <c r="K11" s="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268"/>
      <c r="X11" s="1"/>
    </row>
    <row r="12" spans="1:27" ht="25.5">
      <c r="A12" s="269"/>
      <c r="B12" s="269"/>
      <c r="C12" s="17" t="s">
        <v>54</v>
      </c>
      <c r="D12" s="18" t="s">
        <v>207</v>
      </c>
      <c r="E12" s="19">
        <v>3</v>
      </c>
      <c r="F12" s="21" t="s">
        <v>208</v>
      </c>
      <c r="G12" s="282"/>
      <c r="H12" s="269"/>
      <c r="I12" s="60">
        <v>1</v>
      </c>
      <c r="J12" s="1"/>
      <c r="K12" s="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269"/>
      <c r="X12" s="1"/>
    </row>
    <row r="13" spans="1:27" ht="39">
      <c r="A13" s="267">
        <v>3</v>
      </c>
      <c r="B13" s="267" t="s">
        <v>209</v>
      </c>
      <c r="C13" s="17" t="s">
        <v>54</v>
      </c>
      <c r="D13" s="18" t="s">
        <v>210</v>
      </c>
      <c r="E13" s="19">
        <v>1</v>
      </c>
      <c r="F13" s="24" t="s">
        <v>211</v>
      </c>
      <c r="G13" s="280" t="s">
        <v>725</v>
      </c>
      <c r="H13" s="267">
        <v>727.37</v>
      </c>
      <c r="I13" s="60"/>
      <c r="J13" s="1"/>
      <c r="K13" s="1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267"/>
      <c r="X13" s="1"/>
    </row>
    <row r="14" spans="1:27">
      <c r="A14" s="268"/>
      <c r="B14" s="268"/>
      <c r="C14" s="17" t="s">
        <v>54</v>
      </c>
      <c r="D14" s="18" t="s">
        <v>212</v>
      </c>
      <c r="E14" s="19">
        <v>2</v>
      </c>
      <c r="F14" s="21" t="s">
        <v>213</v>
      </c>
      <c r="G14" s="281"/>
      <c r="H14" s="268"/>
      <c r="I14" s="60"/>
      <c r="J14" s="1"/>
      <c r="K14" s="1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268"/>
      <c r="X14" s="1"/>
    </row>
    <row r="15" spans="1:27">
      <c r="A15" s="269"/>
      <c r="B15" s="269"/>
      <c r="C15" s="17" t="s">
        <v>54</v>
      </c>
      <c r="D15" s="18" t="s">
        <v>214</v>
      </c>
      <c r="E15" s="19">
        <v>3</v>
      </c>
      <c r="F15" s="21" t="s">
        <v>215</v>
      </c>
      <c r="G15" s="282"/>
      <c r="H15" s="269"/>
      <c r="I15" s="60"/>
      <c r="J15" s="1"/>
      <c r="K15" s="1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269"/>
      <c r="X15" s="1"/>
    </row>
    <row r="16" spans="1:27" ht="39">
      <c r="A16" s="267">
        <v>4</v>
      </c>
      <c r="B16" s="267" t="s">
        <v>216</v>
      </c>
      <c r="C16" s="17" t="s">
        <v>54</v>
      </c>
      <c r="D16" s="18" t="s">
        <v>217</v>
      </c>
      <c r="E16" s="19">
        <v>1</v>
      </c>
      <c r="F16" s="28" t="s">
        <v>218</v>
      </c>
      <c r="G16" s="280" t="s">
        <v>725</v>
      </c>
      <c r="H16" s="267">
        <v>482.48</v>
      </c>
      <c r="I16" s="60"/>
      <c r="J16" s="1"/>
      <c r="K16" s="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267"/>
      <c r="X16" s="1"/>
    </row>
    <row r="17" spans="1:24" ht="25.5">
      <c r="A17" s="269"/>
      <c r="B17" s="269"/>
      <c r="C17" s="17" t="s">
        <v>54</v>
      </c>
      <c r="D17" s="18" t="s">
        <v>219</v>
      </c>
      <c r="E17" s="19">
        <v>2</v>
      </c>
      <c r="F17" s="21" t="s">
        <v>220</v>
      </c>
      <c r="G17" s="282"/>
      <c r="H17" s="269"/>
      <c r="I17" s="60"/>
      <c r="J17" s="1"/>
      <c r="K17" s="1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269"/>
      <c r="X17" s="1"/>
    </row>
    <row r="18" spans="1:24" ht="38.25">
      <c r="A18" s="267">
        <v>5</v>
      </c>
      <c r="B18" s="267" t="s">
        <v>221</v>
      </c>
      <c r="C18" s="17" t="s">
        <v>54</v>
      </c>
      <c r="D18" s="18" t="s">
        <v>222</v>
      </c>
      <c r="E18" s="19">
        <v>1</v>
      </c>
      <c r="F18" s="29" t="s">
        <v>223</v>
      </c>
      <c r="G18" s="280" t="s">
        <v>725</v>
      </c>
      <c r="H18" s="267">
        <v>725.97</v>
      </c>
      <c r="I18" s="60"/>
      <c r="J18" s="1"/>
      <c r="K18" s="1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7"/>
      <c r="X18" s="1"/>
    </row>
    <row r="19" spans="1:24" ht="25.5">
      <c r="A19" s="268"/>
      <c r="B19" s="268"/>
      <c r="C19" s="17" t="s">
        <v>54</v>
      </c>
      <c r="D19" s="18" t="s">
        <v>224</v>
      </c>
      <c r="E19" s="19">
        <v>2</v>
      </c>
      <c r="F19" s="21" t="s">
        <v>225</v>
      </c>
      <c r="G19" s="281"/>
      <c r="H19" s="268"/>
      <c r="I19" s="60"/>
      <c r="J19" s="1"/>
      <c r="K19" s="1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68"/>
      <c r="X19" s="1"/>
    </row>
    <row r="20" spans="1:24" ht="38.25">
      <c r="A20" s="269"/>
      <c r="B20" s="269"/>
      <c r="C20" s="17" t="s">
        <v>54</v>
      </c>
      <c r="D20" s="18" t="s">
        <v>226</v>
      </c>
      <c r="E20" s="19">
        <v>3</v>
      </c>
      <c r="F20" s="29" t="s">
        <v>227</v>
      </c>
      <c r="G20" s="282"/>
      <c r="H20" s="269"/>
      <c r="I20" s="60"/>
      <c r="J20" s="1"/>
      <c r="K20" s="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69"/>
      <c r="X20" s="1"/>
    </row>
    <row r="21" spans="1:24" ht="25.5">
      <c r="A21" s="267">
        <v>6</v>
      </c>
      <c r="B21" s="267" t="s">
        <v>228</v>
      </c>
      <c r="C21" s="17" t="s">
        <v>54</v>
      </c>
      <c r="D21" s="18" t="s">
        <v>229</v>
      </c>
      <c r="E21" s="19">
        <v>1</v>
      </c>
      <c r="F21" s="29" t="s">
        <v>230</v>
      </c>
      <c r="G21" s="280" t="s">
        <v>725</v>
      </c>
      <c r="H21" s="267">
        <v>493.66</v>
      </c>
      <c r="I21" s="60"/>
      <c r="J21" s="1"/>
      <c r="K21" s="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7"/>
      <c r="X21" s="1"/>
    </row>
    <row r="22" spans="1:24" ht="25.5">
      <c r="A22" s="269"/>
      <c r="B22" s="269"/>
      <c r="C22" s="17" t="s">
        <v>54</v>
      </c>
      <c r="D22" s="18" t="s">
        <v>231</v>
      </c>
      <c r="E22" s="19">
        <v>2</v>
      </c>
      <c r="F22" s="21" t="s">
        <v>232</v>
      </c>
      <c r="G22" s="282"/>
      <c r="H22" s="269"/>
      <c r="I22" s="60"/>
      <c r="J22" s="1"/>
      <c r="K22" s="1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269"/>
      <c r="X22" s="1"/>
    </row>
    <row r="23" spans="1:24">
      <c r="A23" s="267">
        <v>7</v>
      </c>
      <c r="B23" s="267" t="s">
        <v>233</v>
      </c>
      <c r="C23" s="17" t="s">
        <v>54</v>
      </c>
      <c r="D23" s="18" t="s">
        <v>234</v>
      </c>
      <c r="E23" s="19">
        <v>1</v>
      </c>
      <c r="F23" s="21" t="s">
        <v>235</v>
      </c>
      <c r="G23" s="280" t="s">
        <v>725</v>
      </c>
      <c r="H23" s="267">
        <v>729.47</v>
      </c>
      <c r="I23" s="60"/>
      <c r="J23" s="1"/>
      <c r="K23" s="1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267"/>
      <c r="X23" s="1"/>
    </row>
    <row r="24" spans="1:24" ht="25.5">
      <c r="A24" s="268"/>
      <c r="B24" s="268"/>
      <c r="C24" s="17" t="s">
        <v>54</v>
      </c>
      <c r="D24" s="18" t="s">
        <v>236</v>
      </c>
      <c r="E24" s="19">
        <v>2</v>
      </c>
      <c r="F24" s="21" t="s">
        <v>237</v>
      </c>
      <c r="G24" s="281"/>
      <c r="H24" s="268"/>
      <c r="I24" s="60"/>
      <c r="J24" s="1"/>
      <c r="K24" s="1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268"/>
      <c r="X24" s="1"/>
    </row>
    <row r="25" spans="1:24" ht="25.5">
      <c r="A25" s="269"/>
      <c r="B25" s="269"/>
      <c r="C25" s="17" t="s">
        <v>54</v>
      </c>
      <c r="D25" s="18" t="s">
        <v>238</v>
      </c>
      <c r="E25" s="19">
        <v>3</v>
      </c>
      <c r="F25" s="29" t="s">
        <v>239</v>
      </c>
      <c r="G25" s="282"/>
      <c r="H25" s="269"/>
      <c r="I25" s="60"/>
      <c r="J25" s="1"/>
      <c r="K25" s="1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9"/>
      <c r="X25" s="1"/>
    </row>
    <row r="26" spans="1:24">
      <c r="A26" s="267">
        <v>8</v>
      </c>
      <c r="B26" s="267" t="s">
        <v>240</v>
      </c>
      <c r="C26" s="17" t="s">
        <v>54</v>
      </c>
      <c r="D26" s="18" t="s">
        <v>241</v>
      </c>
      <c r="E26" s="19">
        <v>1</v>
      </c>
      <c r="F26" s="21" t="s">
        <v>242</v>
      </c>
      <c r="G26" s="280" t="s">
        <v>726</v>
      </c>
      <c r="H26" s="267">
        <v>724.22</v>
      </c>
      <c r="I26" s="60"/>
      <c r="J26" s="1"/>
      <c r="K26" s="1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267"/>
      <c r="X26" s="1"/>
    </row>
    <row r="27" spans="1:24" ht="25.5">
      <c r="A27" s="268"/>
      <c r="B27" s="268"/>
      <c r="C27" s="17" t="s">
        <v>54</v>
      </c>
      <c r="D27" s="18" t="s">
        <v>243</v>
      </c>
      <c r="E27" s="19">
        <v>2</v>
      </c>
      <c r="F27" s="29" t="s">
        <v>244</v>
      </c>
      <c r="G27" s="281"/>
      <c r="H27" s="268"/>
      <c r="I27" s="60"/>
      <c r="J27" s="1"/>
      <c r="K27" s="1"/>
      <c r="L27" s="115"/>
      <c r="M27" s="115"/>
      <c r="N27" s="115"/>
      <c r="O27" s="40"/>
      <c r="P27" s="40"/>
      <c r="Q27" s="40"/>
      <c r="R27" s="40"/>
      <c r="S27" s="40"/>
      <c r="T27" s="40"/>
      <c r="U27" s="40"/>
      <c r="V27" s="40"/>
      <c r="W27" s="268"/>
      <c r="X27" s="1"/>
    </row>
    <row r="28" spans="1:24" ht="25.5">
      <c r="A28" s="269"/>
      <c r="B28" s="269"/>
      <c r="C28" s="17" t="s">
        <v>54</v>
      </c>
      <c r="D28" s="18" t="s">
        <v>245</v>
      </c>
      <c r="E28" s="19">
        <v>3</v>
      </c>
      <c r="F28" s="21" t="s">
        <v>246</v>
      </c>
      <c r="G28" s="282"/>
      <c r="H28" s="269"/>
      <c r="I28" s="60"/>
      <c r="J28" s="1"/>
      <c r="K28" s="1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69"/>
      <c r="X28" s="1"/>
    </row>
    <row r="29" spans="1:24" ht="25.5">
      <c r="A29" s="16">
        <v>9</v>
      </c>
      <c r="B29" s="16" t="s">
        <v>247</v>
      </c>
      <c r="C29" s="17" t="s">
        <v>54</v>
      </c>
      <c r="D29" s="18" t="s">
        <v>248</v>
      </c>
      <c r="E29" s="19">
        <v>1</v>
      </c>
      <c r="F29" s="21" t="s">
        <v>249</v>
      </c>
      <c r="G29" s="65" t="s">
        <v>726</v>
      </c>
      <c r="H29" s="16">
        <v>241.16</v>
      </c>
      <c r="I29" s="60"/>
      <c r="J29" s="1"/>
      <c r="K29" s="1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16"/>
      <c r="X29" s="1"/>
    </row>
    <row r="30" spans="1:24">
      <c r="A30" s="267">
        <v>10</v>
      </c>
      <c r="B30" s="267" t="s">
        <v>250</v>
      </c>
      <c r="C30" s="17" t="s">
        <v>251</v>
      </c>
      <c r="D30" s="18" t="s">
        <v>252</v>
      </c>
      <c r="E30" s="19">
        <v>1</v>
      </c>
      <c r="F30" s="21" t="s">
        <v>253</v>
      </c>
      <c r="G30" s="280" t="s">
        <v>697</v>
      </c>
      <c r="H30" s="267">
        <v>489.32</v>
      </c>
      <c r="I30" s="60"/>
      <c r="J30" s="270" t="s">
        <v>746</v>
      </c>
      <c r="K30" s="270" t="s">
        <v>737</v>
      </c>
      <c r="L30" s="39"/>
      <c r="M30" s="39"/>
      <c r="N30" s="39"/>
      <c r="O30" s="39"/>
      <c r="P30" s="39">
        <v>1</v>
      </c>
      <c r="Q30" s="40"/>
      <c r="R30" s="40"/>
      <c r="S30" s="40"/>
      <c r="T30" s="40"/>
      <c r="U30" s="40"/>
      <c r="V30" s="40"/>
      <c r="W30" s="267"/>
      <c r="X30" s="1"/>
    </row>
    <row r="31" spans="1:24">
      <c r="A31" s="269"/>
      <c r="B31" s="269"/>
      <c r="C31" s="17" t="s">
        <v>251</v>
      </c>
      <c r="D31" s="18" t="s">
        <v>251</v>
      </c>
      <c r="E31" s="19">
        <v>2</v>
      </c>
      <c r="F31" s="21" t="s">
        <v>254</v>
      </c>
      <c r="G31" s="282"/>
      <c r="H31" s="269"/>
      <c r="I31" s="60"/>
      <c r="J31" s="271"/>
      <c r="K31" s="271"/>
      <c r="L31" s="39"/>
      <c r="M31" s="39"/>
      <c r="N31" s="39">
        <v>1</v>
      </c>
      <c r="O31" s="40"/>
      <c r="P31" s="40"/>
      <c r="Q31" s="40"/>
      <c r="R31" s="40"/>
      <c r="S31" s="40"/>
      <c r="T31" s="40"/>
      <c r="U31" s="40"/>
      <c r="V31" s="40"/>
      <c r="W31" s="269"/>
      <c r="X31" s="1"/>
    </row>
    <row r="32" spans="1:24" ht="25.5">
      <c r="A32" s="267">
        <v>11</v>
      </c>
      <c r="B32" s="267" t="s">
        <v>255</v>
      </c>
      <c r="C32" s="17" t="s">
        <v>251</v>
      </c>
      <c r="D32" s="18" t="s">
        <v>256</v>
      </c>
      <c r="E32" s="19">
        <v>1</v>
      </c>
      <c r="F32" s="21" t="s">
        <v>257</v>
      </c>
      <c r="G32" s="280" t="s">
        <v>782</v>
      </c>
      <c r="H32" s="267">
        <v>489.32</v>
      </c>
      <c r="I32" s="60"/>
      <c r="J32" s="1"/>
      <c r="K32" s="1"/>
      <c r="L32" s="39"/>
      <c r="M32" s="39">
        <v>1</v>
      </c>
      <c r="N32" s="40"/>
      <c r="O32" s="40"/>
      <c r="P32" s="40"/>
      <c r="Q32" s="40"/>
      <c r="R32" s="40"/>
      <c r="S32" s="40"/>
      <c r="T32" s="40"/>
      <c r="U32" s="40"/>
      <c r="V32" s="40"/>
      <c r="W32" s="267"/>
      <c r="X32" s="1"/>
    </row>
    <row r="33" spans="1:24" ht="25.5">
      <c r="A33" s="269"/>
      <c r="B33" s="269"/>
      <c r="C33" s="17" t="s">
        <v>251</v>
      </c>
      <c r="D33" s="18" t="s">
        <v>258</v>
      </c>
      <c r="E33" s="19">
        <v>2</v>
      </c>
      <c r="F33" s="21" t="s">
        <v>259</v>
      </c>
      <c r="G33" s="282"/>
      <c r="H33" s="269"/>
      <c r="I33" s="60"/>
      <c r="J33" s="1"/>
      <c r="K33" s="1"/>
      <c r="L33" s="39"/>
      <c r="M33" s="39"/>
      <c r="N33" s="39"/>
      <c r="O33" s="39"/>
      <c r="P33" s="39">
        <v>1</v>
      </c>
      <c r="Q33" s="40"/>
      <c r="R33" s="40"/>
      <c r="S33" s="40"/>
      <c r="T33" s="40"/>
      <c r="U33" s="40"/>
      <c r="V33" s="40"/>
      <c r="W33" s="269"/>
      <c r="X33" s="1"/>
    </row>
    <row r="34" spans="1:24" ht="51">
      <c r="A34" s="267">
        <v>12</v>
      </c>
      <c r="B34" s="267" t="s">
        <v>336</v>
      </c>
      <c r="C34" s="22" t="s">
        <v>56</v>
      </c>
      <c r="D34" s="17" t="s">
        <v>337</v>
      </c>
      <c r="E34" s="20">
        <v>1</v>
      </c>
      <c r="F34" s="29" t="s">
        <v>338</v>
      </c>
      <c r="G34" s="280" t="s">
        <v>698</v>
      </c>
      <c r="H34" s="267">
        <v>737.13</v>
      </c>
      <c r="I34" s="60"/>
      <c r="J34" s="1"/>
      <c r="K34" s="1"/>
      <c r="L34" s="94">
        <v>1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67"/>
      <c r="X34" s="1"/>
    </row>
    <row r="35" spans="1:24" ht="25.5">
      <c r="A35" s="268"/>
      <c r="B35" s="268"/>
      <c r="C35" s="22" t="s">
        <v>56</v>
      </c>
      <c r="D35" s="17" t="s">
        <v>339</v>
      </c>
      <c r="E35" s="20">
        <v>2</v>
      </c>
      <c r="F35" s="21" t="s">
        <v>340</v>
      </c>
      <c r="G35" s="281"/>
      <c r="H35" s="268"/>
      <c r="I35" s="60"/>
      <c r="J35" s="1"/>
      <c r="K35" s="1"/>
      <c r="L35" s="94"/>
      <c r="M35" s="94">
        <v>1</v>
      </c>
      <c r="N35" s="40"/>
      <c r="O35" s="40"/>
      <c r="P35" s="40"/>
      <c r="Q35" s="40"/>
      <c r="R35" s="40"/>
      <c r="S35" s="40"/>
      <c r="T35" s="40"/>
      <c r="U35" s="40"/>
      <c r="V35" s="40"/>
      <c r="W35" s="268"/>
      <c r="X35" s="1"/>
    </row>
    <row r="36" spans="1:24" ht="39">
      <c r="A36" s="269"/>
      <c r="B36" s="269"/>
      <c r="C36" s="22" t="s">
        <v>56</v>
      </c>
      <c r="D36" s="17" t="s">
        <v>341</v>
      </c>
      <c r="E36" s="20">
        <v>3</v>
      </c>
      <c r="F36" s="24" t="s">
        <v>342</v>
      </c>
      <c r="G36" s="282"/>
      <c r="H36" s="269"/>
      <c r="I36" s="60">
        <v>1</v>
      </c>
      <c r="J36" s="1"/>
      <c r="K36" s="1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69"/>
      <c r="X36" s="1"/>
    </row>
    <row r="37" spans="1:24" ht="39">
      <c r="A37" s="267">
        <v>13</v>
      </c>
      <c r="B37" s="267" t="s">
        <v>343</v>
      </c>
      <c r="C37" s="22" t="s">
        <v>56</v>
      </c>
      <c r="D37" s="17" t="s">
        <v>344</v>
      </c>
      <c r="E37" s="20">
        <v>1</v>
      </c>
      <c r="F37" s="26" t="s">
        <v>345</v>
      </c>
      <c r="G37" s="280" t="s">
        <v>725</v>
      </c>
      <c r="H37" s="267">
        <v>492.49</v>
      </c>
      <c r="I37" s="60"/>
      <c r="J37" s="1"/>
      <c r="K37" s="1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67"/>
      <c r="X37" s="1"/>
    </row>
    <row r="38" spans="1:24" ht="26.25">
      <c r="A38" s="269"/>
      <c r="B38" s="269"/>
      <c r="C38" s="22" t="s">
        <v>56</v>
      </c>
      <c r="D38" s="17" t="s">
        <v>346</v>
      </c>
      <c r="E38" s="20">
        <v>2</v>
      </c>
      <c r="F38" s="27" t="s">
        <v>347</v>
      </c>
      <c r="G38" s="282"/>
      <c r="H38" s="269"/>
      <c r="I38" s="60"/>
      <c r="J38" s="1"/>
      <c r="K38" s="1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269"/>
      <c r="X38" s="1"/>
    </row>
    <row r="39" spans="1:24" ht="25.5">
      <c r="A39" s="267">
        <v>14</v>
      </c>
      <c r="B39" s="267" t="s">
        <v>348</v>
      </c>
      <c r="C39" s="22" t="s">
        <v>56</v>
      </c>
      <c r="D39" s="17" t="s">
        <v>349</v>
      </c>
      <c r="E39" s="20">
        <v>1</v>
      </c>
      <c r="F39" s="21" t="s">
        <v>350</v>
      </c>
      <c r="G39" s="280" t="s">
        <v>725</v>
      </c>
      <c r="H39" s="267">
        <v>493.07</v>
      </c>
      <c r="I39" s="60"/>
      <c r="J39" s="1"/>
      <c r="K39" s="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267"/>
      <c r="X39" s="1"/>
    </row>
    <row r="40" spans="1:24" ht="39">
      <c r="A40" s="269"/>
      <c r="B40" s="269"/>
      <c r="C40" s="22" t="s">
        <v>56</v>
      </c>
      <c r="D40" s="17" t="s">
        <v>351</v>
      </c>
      <c r="E40" s="20">
        <v>2</v>
      </c>
      <c r="F40" s="27" t="s">
        <v>352</v>
      </c>
      <c r="G40" s="282"/>
      <c r="H40" s="269"/>
      <c r="I40" s="60"/>
      <c r="J40" s="1"/>
      <c r="K40" s="1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269"/>
      <c r="X40" s="1"/>
    </row>
    <row r="41" spans="1:24" ht="26.25">
      <c r="A41" s="267">
        <v>15</v>
      </c>
      <c r="B41" s="267" t="s">
        <v>353</v>
      </c>
      <c r="C41" s="22" t="s">
        <v>56</v>
      </c>
      <c r="D41" s="17" t="s">
        <v>354</v>
      </c>
      <c r="E41" s="20">
        <v>1</v>
      </c>
      <c r="F41" s="27" t="s">
        <v>355</v>
      </c>
      <c r="G41" s="280" t="s">
        <v>725</v>
      </c>
      <c r="H41" s="267">
        <v>488.65</v>
      </c>
      <c r="I41" s="60"/>
      <c r="J41" s="1"/>
      <c r="K41" s="1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267"/>
      <c r="X41" s="1"/>
    </row>
    <row r="42" spans="1:24" ht="39">
      <c r="A42" s="269"/>
      <c r="B42" s="269"/>
      <c r="C42" s="22" t="s">
        <v>56</v>
      </c>
      <c r="D42" s="17" t="s">
        <v>356</v>
      </c>
      <c r="E42" s="20">
        <v>2</v>
      </c>
      <c r="F42" s="26" t="s">
        <v>357</v>
      </c>
      <c r="G42" s="282"/>
      <c r="H42" s="269"/>
      <c r="I42" s="60"/>
      <c r="J42" s="1"/>
      <c r="K42" s="1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269"/>
      <c r="X42" s="1"/>
    </row>
    <row r="43" spans="1:24" ht="25.5">
      <c r="A43" s="16">
        <v>16</v>
      </c>
      <c r="B43" s="16" t="s">
        <v>358</v>
      </c>
      <c r="C43" s="22" t="s">
        <v>56</v>
      </c>
      <c r="D43" s="17" t="s">
        <v>359</v>
      </c>
      <c r="E43" s="20">
        <v>1</v>
      </c>
      <c r="F43" s="21" t="s">
        <v>360</v>
      </c>
      <c r="G43" s="65" t="s">
        <v>783</v>
      </c>
      <c r="H43" s="16">
        <v>242.57</v>
      </c>
      <c r="I43" s="60"/>
      <c r="J43" s="1"/>
      <c r="K43" s="1"/>
      <c r="L43" s="94">
        <v>1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16"/>
      <c r="X43" s="1"/>
    </row>
    <row r="44" spans="1:24" ht="25.5">
      <c r="A44" s="267">
        <v>17</v>
      </c>
      <c r="B44" s="267" t="s">
        <v>361</v>
      </c>
      <c r="C44" s="17" t="s">
        <v>41</v>
      </c>
      <c r="D44" s="18" t="s">
        <v>41</v>
      </c>
      <c r="E44" s="19">
        <v>1</v>
      </c>
      <c r="F44" s="21" t="s">
        <v>362</v>
      </c>
      <c r="G44" s="280" t="s">
        <v>699</v>
      </c>
      <c r="H44" s="267">
        <v>505.69</v>
      </c>
      <c r="I44" s="60"/>
      <c r="J44" s="1"/>
      <c r="K44" s="1"/>
      <c r="L44" s="94"/>
      <c r="M44" s="94">
        <v>1</v>
      </c>
      <c r="N44" s="40"/>
      <c r="O44" s="40"/>
      <c r="P44" s="40"/>
      <c r="Q44" s="40"/>
      <c r="R44" s="40"/>
      <c r="S44" s="40"/>
      <c r="T44" s="40"/>
      <c r="U44" s="40"/>
      <c r="V44" s="40"/>
      <c r="W44" s="267"/>
      <c r="X44" s="1"/>
    </row>
    <row r="45" spans="1:24" ht="25.5">
      <c r="A45" s="269"/>
      <c r="B45" s="269"/>
      <c r="C45" s="17" t="s">
        <v>41</v>
      </c>
      <c r="D45" s="18" t="s">
        <v>363</v>
      </c>
      <c r="E45" s="19">
        <v>2</v>
      </c>
      <c r="F45" s="21" t="s">
        <v>364</v>
      </c>
      <c r="G45" s="282"/>
      <c r="H45" s="269"/>
      <c r="I45" s="60"/>
      <c r="J45" s="1"/>
      <c r="K45" s="1"/>
      <c r="L45" s="94"/>
      <c r="M45" s="94">
        <v>1</v>
      </c>
      <c r="N45" s="40"/>
      <c r="O45" s="40"/>
      <c r="P45" s="40"/>
      <c r="Q45" s="40"/>
      <c r="R45" s="40"/>
      <c r="S45" s="40"/>
      <c r="T45" s="40"/>
      <c r="U45" s="40"/>
      <c r="V45" s="40"/>
      <c r="W45" s="269"/>
      <c r="X45" s="1"/>
    </row>
    <row r="46" spans="1:24" ht="39">
      <c r="A46" s="267">
        <v>18</v>
      </c>
      <c r="B46" s="267" t="s">
        <v>365</v>
      </c>
      <c r="C46" s="17" t="s">
        <v>41</v>
      </c>
      <c r="D46" s="18" t="s">
        <v>366</v>
      </c>
      <c r="E46" s="19">
        <v>1</v>
      </c>
      <c r="F46" s="24" t="s">
        <v>367</v>
      </c>
      <c r="G46" s="280" t="s">
        <v>725</v>
      </c>
      <c r="H46" s="267">
        <v>509.48</v>
      </c>
      <c r="I46" s="60"/>
      <c r="J46" s="1"/>
      <c r="K46" s="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267"/>
      <c r="X46" s="1"/>
    </row>
    <row r="47" spans="1:24" ht="30.75" customHeight="1">
      <c r="A47" s="269"/>
      <c r="B47" s="269"/>
      <c r="C47" s="17" t="s">
        <v>41</v>
      </c>
      <c r="D47" s="18" t="s">
        <v>368</v>
      </c>
      <c r="E47" s="19">
        <v>2</v>
      </c>
      <c r="F47" s="21" t="s">
        <v>369</v>
      </c>
      <c r="G47" s="282"/>
      <c r="H47" s="269"/>
      <c r="I47" s="60"/>
      <c r="J47" s="1"/>
      <c r="K47" s="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269"/>
      <c r="X47" s="1"/>
    </row>
    <row r="48" spans="1:24" ht="26.25">
      <c r="A48" s="16">
        <v>19</v>
      </c>
      <c r="B48" s="16" t="s">
        <v>370</v>
      </c>
      <c r="C48" s="17" t="s">
        <v>41</v>
      </c>
      <c r="D48" s="18" t="s">
        <v>371</v>
      </c>
      <c r="E48" s="19">
        <v>1</v>
      </c>
      <c r="F48" s="24" t="s">
        <v>372</v>
      </c>
      <c r="G48" s="65" t="s">
        <v>726</v>
      </c>
      <c r="H48" s="16">
        <v>255.37</v>
      </c>
      <c r="I48" s="60"/>
      <c r="J48" s="1"/>
      <c r="K48" s="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6"/>
      <c r="X48" s="1"/>
    </row>
    <row r="49" spans="1:24">
      <c r="A49" s="1"/>
      <c r="B49" s="1"/>
      <c r="C49" s="284" t="s">
        <v>24</v>
      </c>
      <c r="D49" s="284"/>
      <c r="E49" s="1">
        <f>E9+E12+E15+E17+E20+E22+E25+E28+E29+E31+E33+E36+E38+E40+E42+E43+E45+E47+E48</f>
        <v>41</v>
      </c>
      <c r="F49" s="1"/>
      <c r="G49" s="1"/>
      <c r="H49" s="1">
        <f>SUM(H8:H48)</f>
        <v>10040.879999999999</v>
      </c>
      <c r="I49" s="60">
        <f>SUM(I8:I48)</f>
        <v>4</v>
      </c>
      <c r="J49" s="1"/>
      <c r="K49" s="1"/>
      <c r="L49" s="1">
        <f t="shared" ref="L49:W49" si="0">SUM(L8:L48)</f>
        <v>2</v>
      </c>
      <c r="M49" s="1">
        <f t="shared" si="0"/>
        <v>4</v>
      </c>
      <c r="N49" s="1">
        <f t="shared" si="0"/>
        <v>1</v>
      </c>
      <c r="O49" s="1">
        <f t="shared" si="0"/>
        <v>0</v>
      </c>
      <c r="P49" s="1">
        <f t="shared" si="0"/>
        <v>2</v>
      </c>
      <c r="Q49" s="1">
        <f t="shared" si="0"/>
        <v>0</v>
      </c>
      <c r="R49" s="1">
        <f t="shared" si="0"/>
        <v>0</v>
      </c>
      <c r="S49" s="1">
        <f t="shared" si="0"/>
        <v>0</v>
      </c>
      <c r="T49" s="1">
        <f t="shared" si="0"/>
        <v>0</v>
      </c>
      <c r="U49" s="1">
        <f t="shared" si="0"/>
        <v>0</v>
      </c>
      <c r="V49" s="1">
        <f t="shared" si="0"/>
        <v>0</v>
      </c>
      <c r="W49" s="1">
        <f t="shared" si="0"/>
        <v>0</v>
      </c>
      <c r="X49" s="1"/>
    </row>
  </sheetData>
  <mergeCells count="110"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H8:H9"/>
    <mergeCell ref="H10:H12"/>
    <mergeCell ref="H13:H15"/>
    <mergeCell ref="H16:H17"/>
    <mergeCell ref="H18:H20"/>
    <mergeCell ref="A3:X3"/>
    <mergeCell ref="W2:X2"/>
    <mergeCell ref="Q6:R6"/>
    <mergeCell ref="A4:X4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2:V2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U17" sqref="U17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62" hidden="1" customWidth="1"/>
    <col min="10" max="10" width="9.5703125" style="62" customWidth="1"/>
    <col min="11" max="11" width="9.42578125" style="62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5703125" customWidth="1"/>
    <col min="24" max="24" width="15" customWidth="1"/>
  </cols>
  <sheetData>
    <row r="1" spans="1:24">
      <c r="A1" s="285" t="s">
        <v>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4">
      <c r="A2" s="283" t="s">
        <v>22</v>
      </c>
      <c r="B2" s="283"/>
      <c r="C2" s="283"/>
      <c r="D2" s="283"/>
      <c r="E2" s="283"/>
      <c r="F2" s="283"/>
      <c r="G2" s="283"/>
      <c r="H2" s="283"/>
      <c r="I2" s="283"/>
      <c r="J2" s="61"/>
      <c r="K2" s="61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273" t="str">
        <f>Summary!X3</f>
        <v>Date:-28.02.2014</v>
      </c>
      <c r="X2" s="274"/>
    </row>
    <row r="3" spans="1:24" ht="32.25" customHeight="1">
      <c r="A3" s="276" t="s">
        <v>35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33.75" customHeight="1">
      <c r="A4" s="276" t="s">
        <v>60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13.5" customHeight="1">
      <c r="A5" s="275" t="s">
        <v>0</v>
      </c>
      <c r="B5" s="275" t="s">
        <v>1</v>
      </c>
      <c r="C5" s="275" t="s">
        <v>2</v>
      </c>
      <c r="D5" s="275" t="s">
        <v>3</v>
      </c>
      <c r="E5" s="275" t="s">
        <v>36</v>
      </c>
      <c r="F5" s="275" t="s">
        <v>4</v>
      </c>
      <c r="G5" s="275" t="s">
        <v>5</v>
      </c>
      <c r="H5" s="275" t="s">
        <v>6</v>
      </c>
      <c r="I5" s="277" t="s">
        <v>16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5" t="s">
        <v>20</v>
      </c>
      <c r="X5" s="278" t="s">
        <v>14</v>
      </c>
    </row>
    <row r="6" spans="1:24" ht="27" customHeight="1">
      <c r="A6" s="275"/>
      <c r="B6" s="275"/>
      <c r="C6" s="275"/>
      <c r="D6" s="275"/>
      <c r="E6" s="275"/>
      <c r="F6" s="275"/>
      <c r="G6" s="275"/>
      <c r="H6" s="275"/>
      <c r="I6" s="279" t="s">
        <v>7</v>
      </c>
      <c r="J6" s="275" t="s">
        <v>734</v>
      </c>
      <c r="K6" s="275" t="s">
        <v>735</v>
      </c>
      <c r="L6" s="287" t="s">
        <v>15</v>
      </c>
      <c r="M6" s="294" t="s">
        <v>10</v>
      </c>
      <c r="N6" s="275" t="s">
        <v>9</v>
      </c>
      <c r="O6" s="286" t="s">
        <v>17</v>
      </c>
      <c r="P6" s="286"/>
      <c r="Q6" s="275" t="s">
        <v>18</v>
      </c>
      <c r="R6" s="275"/>
      <c r="S6" s="275" t="s">
        <v>61</v>
      </c>
      <c r="T6" s="275"/>
      <c r="U6" s="295" t="s">
        <v>13</v>
      </c>
      <c r="V6" s="291" t="s">
        <v>8</v>
      </c>
      <c r="W6" s="275"/>
      <c r="X6" s="278"/>
    </row>
    <row r="7" spans="1:24" ht="22.5" customHeight="1">
      <c r="A7" s="275"/>
      <c r="B7" s="275"/>
      <c r="C7" s="275"/>
      <c r="D7" s="275"/>
      <c r="E7" s="275"/>
      <c r="F7" s="275"/>
      <c r="G7" s="275"/>
      <c r="H7" s="275"/>
      <c r="I7" s="279"/>
      <c r="J7" s="275"/>
      <c r="K7" s="275"/>
      <c r="L7" s="287"/>
      <c r="M7" s="294"/>
      <c r="N7" s="275"/>
      <c r="O7" s="120" t="s">
        <v>11</v>
      </c>
      <c r="P7" s="120" t="s">
        <v>12</v>
      </c>
      <c r="Q7" s="120" t="s">
        <v>11</v>
      </c>
      <c r="R7" s="120" t="s">
        <v>12</v>
      </c>
      <c r="S7" s="120" t="s">
        <v>11</v>
      </c>
      <c r="T7" s="120" t="s">
        <v>12</v>
      </c>
      <c r="U7" s="295"/>
      <c r="V7" s="291"/>
      <c r="W7" s="275"/>
      <c r="X7" s="278"/>
    </row>
    <row r="8" spans="1:24" ht="26.25">
      <c r="A8" s="267">
        <v>1</v>
      </c>
      <c r="B8" s="267" t="s">
        <v>96</v>
      </c>
      <c r="C8" s="17" t="s">
        <v>46</v>
      </c>
      <c r="D8" s="17" t="s">
        <v>97</v>
      </c>
      <c r="E8" s="20">
        <v>1</v>
      </c>
      <c r="F8" s="25" t="s">
        <v>98</v>
      </c>
      <c r="G8" s="292" t="s">
        <v>726</v>
      </c>
      <c r="H8" s="267">
        <v>517.13</v>
      </c>
      <c r="I8" s="60"/>
      <c r="J8" s="288"/>
      <c r="K8" s="28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267"/>
      <c r="X8" s="1"/>
    </row>
    <row r="9" spans="1:24">
      <c r="A9" s="269"/>
      <c r="B9" s="269"/>
      <c r="C9" s="17" t="s">
        <v>46</v>
      </c>
      <c r="D9" s="17" t="s">
        <v>99</v>
      </c>
      <c r="E9" s="20">
        <v>2</v>
      </c>
      <c r="F9" s="21" t="s">
        <v>100</v>
      </c>
      <c r="G9" s="293"/>
      <c r="H9" s="269"/>
      <c r="I9" s="60"/>
      <c r="J9" s="290"/>
      <c r="K9" s="29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269"/>
      <c r="X9" s="1"/>
    </row>
    <row r="10" spans="1:24">
      <c r="A10" s="296">
        <v>2</v>
      </c>
      <c r="B10" s="267" t="s">
        <v>476</v>
      </c>
      <c r="C10" s="17" t="s">
        <v>39</v>
      </c>
      <c r="D10" s="17" t="s">
        <v>477</v>
      </c>
      <c r="E10" s="20">
        <v>1</v>
      </c>
      <c r="F10" s="21" t="s">
        <v>478</v>
      </c>
      <c r="G10" s="292" t="s">
        <v>785</v>
      </c>
      <c r="H10" s="267">
        <v>767.21</v>
      </c>
      <c r="I10" s="60"/>
      <c r="J10" s="288"/>
      <c r="K10" s="288"/>
      <c r="L10" s="94"/>
      <c r="M10" s="94">
        <v>1</v>
      </c>
      <c r="N10" s="40"/>
      <c r="O10" s="40"/>
      <c r="P10" s="40"/>
      <c r="Q10" s="40"/>
      <c r="R10" s="40"/>
      <c r="S10" s="40"/>
      <c r="T10" s="40"/>
      <c r="U10" s="40"/>
      <c r="V10" s="40"/>
      <c r="W10" s="267"/>
      <c r="X10" s="1"/>
    </row>
    <row r="11" spans="1:24">
      <c r="A11" s="297"/>
      <c r="B11" s="268"/>
      <c r="C11" s="17" t="s">
        <v>39</v>
      </c>
      <c r="D11" s="17" t="s">
        <v>479</v>
      </c>
      <c r="E11" s="20">
        <v>2</v>
      </c>
      <c r="F11" s="32" t="s">
        <v>480</v>
      </c>
      <c r="G11" s="299"/>
      <c r="H11" s="268"/>
      <c r="I11" s="60">
        <v>1</v>
      </c>
      <c r="J11" s="289"/>
      <c r="K11" s="28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268"/>
      <c r="X11" s="1"/>
    </row>
    <row r="12" spans="1:24">
      <c r="A12" s="298"/>
      <c r="B12" s="269"/>
      <c r="C12" s="17" t="s">
        <v>39</v>
      </c>
      <c r="D12" s="17" t="s">
        <v>481</v>
      </c>
      <c r="E12" s="20">
        <v>3</v>
      </c>
      <c r="F12" s="21" t="s">
        <v>482</v>
      </c>
      <c r="G12" s="293"/>
      <c r="H12" s="269"/>
      <c r="I12" s="60">
        <v>1</v>
      </c>
      <c r="J12" s="290"/>
      <c r="K12" s="29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269"/>
      <c r="X12" s="1"/>
    </row>
    <row r="13" spans="1:24">
      <c r="A13" s="296">
        <v>3</v>
      </c>
      <c r="B13" s="267" t="s">
        <v>483</v>
      </c>
      <c r="C13" s="17" t="s">
        <v>39</v>
      </c>
      <c r="D13" s="18" t="s">
        <v>484</v>
      </c>
      <c r="E13" s="19">
        <v>1</v>
      </c>
      <c r="F13" s="32" t="s">
        <v>485</v>
      </c>
      <c r="G13" s="292" t="s">
        <v>725</v>
      </c>
      <c r="H13" s="267">
        <v>776.01</v>
      </c>
      <c r="I13" s="60"/>
      <c r="J13" s="288"/>
      <c r="K13" s="288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267"/>
      <c r="X13" s="1"/>
    </row>
    <row r="14" spans="1:24" ht="23.25">
      <c r="A14" s="297"/>
      <c r="B14" s="268"/>
      <c r="C14" s="17" t="s">
        <v>39</v>
      </c>
      <c r="D14" s="17" t="s">
        <v>486</v>
      </c>
      <c r="E14" s="20">
        <v>2</v>
      </c>
      <c r="F14" s="33" t="s">
        <v>487</v>
      </c>
      <c r="G14" s="299"/>
      <c r="H14" s="268"/>
      <c r="I14" s="60"/>
      <c r="J14" s="289"/>
      <c r="K14" s="28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268"/>
      <c r="X14" s="1"/>
    </row>
    <row r="15" spans="1:24">
      <c r="A15" s="298"/>
      <c r="B15" s="269"/>
      <c r="C15" s="17" t="s">
        <v>39</v>
      </c>
      <c r="D15" s="17" t="s">
        <v>488</v>
      </c>
      <c r="E15" s="20">
        <v>3</v>
      </c>
      <c r="F15" s="21" t="s">
        <v>489</v>
      </c>
      <c r="G15" s="293"/>
      <c r="H15" s="269"/>
      <c r="I15" s="60"/>
      <c r="J15" s="290"/>
      <c r="K15" s="29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269"/>
      <c r="X15" s="1"/>
    </row>
    <row r="16" spans="1:24">
      <c r="A16" s="296">
        <v>4</v>
      </c>
      <c r="B16" s="267" t="s">
        <v>490</v>
      </c>
      <c r="C16" s="17" t="s">
        <v>39</v>
      </c>
      <c r="D16" s="17" t="s">
        <v>491</v>
      </c>
      <c r="E16" s="20">
        <v>1</v>
      </c>
      <c r="F16" s="21" t="s">
        <v>492</v>
      </c>
      <c r="G16" s="292" t="s">
        <v>704</v>
      </c>
      <c r="H16" s="267">
        <v>518.15</v>
      </c>
      <c r="I16" s="60"/>
      <c r="J16" s="270" t="s">
        <v>751</v>
      </c>
      <c r="K16" s="270" t="s">
        <v>737</v>
      </c>
      <c r="L16" s="39"/>
      <c r="M16" s="39"/>
      <c r="N16" s="39"/>
      <c r="O16" s="39"/>
      <c r="P16" s="39">
        <v>1</v>
      </c>
      <c r="Q16" s="40"/>
      <c r="R16" s="40"/>
      <c r="S16" s="40"/>
      <c r="T16" s="40"/>
      <c r="U16" s="40"/>
      <c r="V16" s="40"/>
      <c r="W16" s="267"/>
      <c r="X16" s="1"/>
    </row>
    <row r="17" spans="1:24" ht="26.25">
      <c r="A17" s="298"/>
      <c r="B17" s="269"/>
      <c r="C17" s="17" t="s">
        <v>39</v>
      </c>
      <c r="D17" s="17" t="s">
        <v>493</v>
      </c>
      <c r="E17" s="20">
        <v>2</v>
      </c>
      <c r="F17" s="25" t="s">
        <v>494</v>
      </c>
      <c r="G17" s="293"/>
      <c r="H17" s="269"/>
      <c r="I17" s="60"/>
      <c r="J17" s="271"/>
      <c r="K17" s="271"/>
      <c r="L17" s="39"/>
      <c r="M17" s="39"/>
      <c r="N17" s="39"/>
      <c r="O17" s="39"/>
      <c r="P17" s="39">
        <v>1</v>
      </c>
      <c r="Q17" s="40"/>
      <c r="R17" s="40"/>
      <c r="S17" s="40"/>
      <c r="T17" s="40"/>
      <c r="U17" s="40"/>
      <c r="V17" s="40"/>
      <c r="W17" s="269"/>
      <c r="X17" s="1"/>
    </row>
    <row r="18" spans="1:24">
      <c r="A18" s="296">
        <v>5</v>
      </c>
      <c r="B18" s="267" t="s">
        <v>495</v>
      </c>
      <c r="C18" s="17" t="s">
        <v>39</v>
      </c>
      <c r="D18" s="17" t="s">
        <v>496</v>
      </c>
      <c r="E18" s="20">
        <v>1</v>
      </c>
      <c r="F18" s="21" t="s">
        <v>497</v>
      </c>
      <c r="G18" s="292" t="s">
        <v>705</v>
      </c>
      <c r="H18" s="267">
        <v>518.32000000000005</v>
      </c>
      <c r="I18" s="60"/>
      <c r="J18" s="270" t="s">
        <v>752</v>
      </c>
      <c r="K18" s="270" t="s">
        <v>737</v>
      </c>
      <c r="L18" s="39"/>
      <c r="M18" s="39"/>
      <c r="N18" s="39"/>
      <c r="O18" s="39"/>
      <c r="P18" s="39">
        <v>1</v>
      </c>
      <c r="Q18" s="40"/>
      <c r="R18" s="40"/>
      <c r="S18" s="40"/>
      <c r="T18" s="40"/>
      <c r="V18" s="40"/>
      <c r="W18" s="267">
        <v>87.25</v>
      </c>
      <c r="X18" s="1"/>
    </row>
    <row r="19" spans="1:24" ht="26.25">
      <c r="A19" s="298"/>
      <c r="B19" s="269"/>
      <c r="C19" s="17" t="s">
        <v>39</v>
      </c>
      <c r="D19" s="17" t="s">
        <v>498</v>
      </c>
      <c r="E19" s="20">
        <v>2</v>
      </c>
      <c r="F19" s="25" t="s">
        <v>499</v>
      </c>
      <c r="G19" s="293"/>
      <c r="H19" s="269"/>
      <c r="I19" s="60"/>
      <c r="J19" s="271"/>
      <c r="K19" s="271"/>
      <c r="L19" s="39"/>
      <c r="M19" s="39"/>
      <c r="N19" s="39"/>
      <c r="O19" s="39"/>
      <c r="P19" s="39">
        <v>1</v>
      </c>
      <c r="Q19" s="40"/>
      <c r="R19" s="40"/>
      <c r="S19" s="40"/>
      <c r="T19" s="40"/>
      <c r="U19" s="40"/>
      <c r="V19" s="40"/>
      <c r="W19" s="269"/>
      <c r="X19" s="1" t="s">
        <v>733</v>
      </c>
    </row>
    <row r="20" spans="1:24">
      <c r="A20" s="1"/>
      <c r="B20" s="1"/>
      <c r="C20" s="300" t="s">
        <v>24</v>
      </c>
      <c r="D20" s="300"/>
      <c r="E20" s="119">
        <f>E9+E12+E15+E17+E19</f>
        <v>12</v>
      </c>
      <c r="F20" s="1"/>
      <c r="G20" s="1"/>
      <c r="H20" s="121">
        <f>SUM(H8:H19)</f>
        <v>3096.8200000000006</v>
      </c>
      <c r="I20" s="60">
        <f>SUM(I8:I19)</f>
        <v>2</v>
      </c>
      <c r="J20" s="60"/>
      <c r="K20" s="60"/>
      <c r="L20" s="119">
        <f t="shared" ref="L20:W20" si="0">SUM(L8:L19)</f>
        <v>0</v>
      </c>
      <c r="M20" s="119">
        <f t="shared" si="0"/>
        <v>1</v>
      </c>
      <c r="N20" s="119">
        <f t="shared" si="0"/>
        <v>0</v>
      </c>
      <c r="O20" s="119">
        <f t="shared" si="0"/>
        <v>0</v>
      </c>
      <c r="P20" s="119">
        <f t="shared" si="0"/>
        <v>4</v>
      </c>
      <c r="Q20" s="119">
        <f t="shared" si="0"/>
        <v>0</v>
      </c>
      <c r="R20" s="119">
        <f t="shared" si="0"/>
        <v>0</v>
      </c>
      <c r="S20" s="119">
        <f t="shared" si="0"/>
        <v>0</v>
      </c>
      <c r="T20" s="119">
        <f t="shared" si="0"/>
        <v>0</v>
      </c>
      <c r="U20" s="119">
        <f t="shared" si="0"/>
        <v>0</v>
      </c>
      <c r="V20" s="119">
        <f t="shared" si="0"/>
        <v>0</v>
      </c>
      <c r="W20" s="119">
        <f t="shared" si="0"/>
        <v>87.25</v>
      </c>
      <c r="X20" s="1"/>
    </row>
  </sheetData>
  <mergeCells count="63">
    <mergeCell ref="C20:D20"/>
    <mergeCell ref="W18:W19"/>
    <mergeCell ref="A18:A19"/>
    <mergeCell ref="B18:B19"/>
    <mergeCell ref="G18:G19"/>
    <mergeCell ref="H18:H19"/>
    <mergeCell ref="J18:J19"/>
    <mergeCell ref="K18:K19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A10:A12"/>
    <mergeCell ref="B10:B12"/>
    <mergeCell ref="G10:G12"/>
    <mergeCell ref="H10:H12"/>
    <mergeCell ref="J10:J12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W5:W7"/>
    <mergeCell ref="X5:X7"/>
    <mergeCell ref="I6:I7"/>
    <mergeCell ref="J6:J7"/>
    <mergeCell ref="K6:K7"/>
    <mergeCell ref="L6:L7"/>
    <mergeCell ref="A1:X1"/>
    <mergeCell ref="A2:I2"/>
    <mergeCell ref="W2:X2"/>
    <mergeCell ref="A3:X3"/>
    <mergeCell ref="A4:X4"/>
    <mergeCell ref="A5:A7"/>
    <mergeCell ref="B5:B7"/>
    <mergeCell ref="C5:C7"/>
    <mergeCell ref="D5:D7"/>
    <mergeCell ref="E5:E7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Q20" sqref="Q20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8" customWidth="1"/>
    <col min="9" max="9" width="3.42578125" style="62" hidden="1" customWidth="1"/>
    <col min="10" max="10" width="9.5703125" style="62" customWidth="1"/>
    <col min="11" max="11" width="9.42578125" style="62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13.7109375" customWidth="1"/>
  </cols>
  <sheetData>
    <row r="1" spans="1:24">
      <c r="A1" s="285" t="s">
        <v>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4">
      <c r="A2" s="283" t="s">
        <v>22</v>
      </c>
      <c r="B2" s="283"/>
      <c r="C2" s="283"/>
      <c r="D2" s="283"/>
      <c r="E2" s="283"/>
      <c r="F2" s="283"/>
      <c r="G2" s="283"/>
      <c r="H2" s="283"/>
      <c r="I2" s="283"/>
      <c r="J2" s="61"/>
      <c r="K2" s="61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273" t="str">
        <f>Summary!X3</f>
        <v>Date:-28.02.2014</v>
      </c>
      <c r="X2" s="274"/>
    </row>
    <row r="3" spans="1:24" ht="32.25" customHeight="1">
      <c r="A3" s="276" t="s">
        <v>812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33.75" customHeight="1">
      <c r="A4" s="276" t="s">
        <v>60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13.5" customHeight="1">
      <c r="A5" s="275" t="s">
        <v>0</v>
      </c>
      <c r="B5" s="275" t="s">
        <v>1</v>
      </c>
      <c r="C5" s="275" t="s">
        <v>2</v>
      </c>
      <c r="D5" s="275" t="s">
        <v>3</v>
      </c>
      <c r="E5" s="275" t="s">
        <v>36</v>
      </c>
      <c r="F5" s="275" t="s">
        <v>4</v>
      </c>
      <c r="G5" s="275" t="s">
        <v>5</v>
      </c>
      <c r="H5" s="275" t="s">
        <v>6</v>
      </c>
      <c r="I5" s="277" t="s">
        <v>16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5" t="s">
        <v>20</v>
      </c>
      <c r="X5" s="278" t="s">
        <v>14</v>
      </c>
    </row>
    <row r="6" spans="1:24" ht="27" customHeight="1">
      <c r="A6" s="275"/>
      <c r="B6" s="275"/>
      <c r="C6" s="275"/>
      <c r="D6" s="275"/>
      <c r="E6" s="275"/>
      <c r="F6" s="275"/>
      <c r="G6" s="275"/>
      <c r="H6" s="275"/>
      <c r="I6" s="279" t="s">
        <v>7</v>
      </c>
      <c r="J6" s="275" t="s">
        <v>734</v>
      </c>
      <c r="K6" s="275" t="s">
        <v>735</v>
      </c>
      <c r="L6" s="287" t="s">
        <v>15</v>
      </c>
      <c r="M6" s="294" t="s">
        <v>10</v>
      </c>
      <c r="N6" s="275" t="s">
        <v>9</v>
      </c>
      <c r="O6" s="286" t="s">
        <v>17</v>
      </c>
      <c r="P6" s="286"/>
      <c r="Q6" s="275" t="s">
        <v>18</v>
      </c>
      <c r="R6" s="275"/>
      <c r="S6" s="275" t="s">
        <v>61</v>
      </c>
      <c r="T6" s="275"/>
      <c r="U6" s="295" t="s">
        <v>13</v>
      </c>
      <c r="V6" s="291" t="s">
        <v>8</v>
      </c>
      <c r="W6" s="275"/>
      <c r="X6" s="278"/>
    </row>
    <row r="7" spans="1:24" ht="26.25" customHeight="1">
      <c r="A7" s="275"/>
      <c r="B7" s="275"/>
      <c r="C7" s="275"/>
      <c r="D7" s="275"/>
      <c r="E7" s="275"/>
      <c r="F7" s="275"/>
      <c r="G7" s="275"/>
      <c r="H7" s="275"/>
      <c r="I7" s="279"/>
      <c r="J7" s="275"/>
      <c r="K7" s="275"/>
      <c r="L7" s="287"/>
      <c r="M7" s="294"/>
      <c r="N7" s="27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95"/>
      <c r="V7" s="291"/>
      <c r="W7" s="275"/>
      <c r="X7" s="278"/>
    </row>
    <row r="8" spans="1:24">
      <c r="A8" s="16">
        <v>1</v>
      </c>
      <c r="B8" s="16" t="s">
        <v>93</v>
      </c>
      <c r="C8" s="20" t="s">
        <v>51</v>
      </c>
      <c r="D8" s="19" t="s">
        <v>94</v>
      </c>
      <c r="E8" s="19">
        <v>1</v>
      </c>
      <c r="F8" s="21" t="s">
        <v>95</v>
      </c>
      <c r="G8" s="34" t="s">
        <v>700</v>
      </c>
      <c r="H8" s="16">
        <v>250.15</v>
      </c>
      <c r="I8" s="60"/>
      <c r="J8" s="60" t="s">
        <v>747</v>
      </c>
      <c r="K8" s="60" t="s">
        <v>737</v>
      </c>
      <c r="L8" s="39"/>
      <c r="M8" s="39"/>
      <c r="N8" s="39"/>
      <c r="O8" s="39"/>
      <c r="P8" s="39"/>
      <c r="Q8" s="39"/>
      <c r="R8" s="39">
        <v>1</v>
      </c>
      <c r="S8" s="40"/>
      <c r="T8" s="40"/>
      <c r="U8" s="40"/>
      <c r="V8" s="40"/>
      <c r="W8" s="16">
        <v>55.17</v>
      </c>
      <c r="X8" s="1" t="s">
        <v>733</v>
      </c>
    </row>
    <row r="9" spans="1:24">
      <c r="A9" s="267">
        <v>2</v>
      </c>
      <c r="B9" s="267" t="s">
        <v>101</v>
      </c>
      <c r="C9" s="308" t="s">
        <v>53</v>
      </c>
      <c r="D9" s="306" t="s">
        <v>104</v>
      </c>
      <c r="E9" s="306">
        <v>1</v>
      </c>
      <c r="F9" s="306" t="s">
        <v>105</v>
      </c>
      <c r="G9" s="301" t="s">
        <v>687</v>
      </c>
      <c r="H9" s="267">
        <f>779.29/3*2</f>
        <v>519.52666666666664</v>
      </c>
      <c r="I9" s="288"/>
      <c r="J9" s="270" t="s">
        <v>748</v>
      </c>
      <c r="K9" s="270" t="s">
        <v>737</v>
      </c>
      <c r="L9" s="304"/>
      <c r="M9" s="304"/>
      <c r="N9" s="304"/>
      <c r="O9" s="304">
        <v>1</v>
      </c>
      <c r="P9" s="311"/>
      <c r="Q9" s="311"/>
      <c r="R9" s="311"/>
      <c r="S9" s="311"/>
      <c r="T9" s="311"/>
      <c r="U9" s="311"/>
      <c r="V9" s="311"/>
      <c r="W9" s="267"/>
      <c r="X9" s="288"/>
    </row>
    <row r="10" spans="1:24" ht="18" customHeight="1">
      <c r="A10" s="268"/>
      <c r="B10" s="268"/>
      <c r="C10" s="309"/>
      <c r="D10" s="307"/>
      <c r="E10" s="307"/>
      <c r="F10" s="307"/>
      <c r="G10" s="303"/>
      <c r="H10" s="268"/>
      <c r="I10" s="290"/>
      <c r="J10" s="310"/>
      <c r="K10" s="310"/>
      <c r="L10" s="305"/>
      <c r="M10" s="305"/>
      <c r="N10" s="305"/>
      <c r="O10" s="305"/>
      <c r="P10" s="312"/>
      <c r="Q10" s="312"/>
      <c r="R10" s="312"/>
      <c r="S10" s="312"/>
      <c r="T10" s="312"/>
      <c r="U10" s="312"/>
      <c r="V10" s="312"/>
      <c r="W10" s="268"/>
      <c r="X10" s="290"/>
    </row>
    <row r="11" spans="1:24" ht="26.25">
      <c r="A11" s="269"/>
      <c r="B11" s="269"/>
      <c r="C11" s="20" t="s">
        <v>53</v>
      </c>
      <c r="D11" s="19" t="s">
        <v>106</v>
      </c>
      <c r="E11" s="19">
        <v>2</v>
      </c>
      <c r="F11" s="25" t="s">
        <v>107</v>
      </c>
      <c r="G11" s="302"/>
      <c r="H11" s="269"/>
      <c r="I11" s="60"/>
      <c r="J11" s="271"/>
      <c r="K11" s="271"/>
      <c r="L11" s="39"/>
      <c r="M11" s="39"/>
      <c r="N11" s="39"/>
      <c r="O11" s="39"/>
      <c r="P11" s="39">
        <v>1</v>
      </c>
      <c r="Q11" s="40"/>
      <c r="R11" s="40"/>
      <c r="S11" s="40"/>
      <c r="T11" s="40"/>
      <c r="U11" s="40"/>
      <c r="V11" s="40"/>
      <c r="W11" s="269"/>
      <c r="X11" s="1"/>
    </row>
    <row r="12" spans="1:24">
      <c r="A12" s="296">
        <v>3</v>
      </c>
      <c r="B12" s="267" t="s">
        <v>313</v>
      </c>
      <c r="C12" s="20" t="s">
        <v>50</v>
      </c>
      <c r="D12" s="20" t="s">
        <v>50</v>
      </c>
      <c r="E12" s="20">
        <v>1</v>
      </c>
      <c r="F12" s="21" t="s">
        <v>314</v>
      </c>
      <c r="G12" s="301" t="s">
        <v>701</v>
      </c>
      <c r="H12" s="267">
        <v>744.99</v>
      </c>
      <c r="I12" s="60"/>
      <c r="J12" s="270" t="s">
        <v>739</v>
      </c>
      <c r="K12" s="270" t="s">
        <v>737</v>
      </c>
      <c r="L12" s="39"/>
      <c r="M12" s="39"/>
      <c r="N12" s="39"/>
      <c r="O12" s="39"/>
      <c r="P12" s="39"/>
      <c r="Q12" s="39"/>
      <c r="R12" s="39">
        <v>1</v>
      </c>
      <c r="S12" s="40"/>
      <c r="T12" s="40"/>
      <c r="U12" s="40"/>
      <c r="V12" s="40"/>
      <c r="W12" s="267"/>
      <c r="X12" s="1"/>
    </row>
    <row r="13" spans="1:24" ht="25.5">
      <c r="A13" s="297"/>
      <c r="B13" s="268"/>
      <c r="C13" s="20" t="s">
        <v>50</v>
      </c>
      <c r="D13" s="20" t="s">
        <v>315</v>
      </c>
      <c r="E13" s="20">
        <v>2</v>
      </c>
      <c r="F13" s="21" t="s">
        <v>316</v>
      </c>
      <c r="G13" s="303"/>
      <c r="H13" s="268"/>
      <c r="I13" s="60"/>
      <c r="J13" s="310"/>
      <c r="K13" s="310"/>
      <c r="L13" s="39"/>
      <c r="M13" s="39"/>
      <c r="N13" s="39"/>
      <c r="O13" s="39"/>
      <c r="P13" s="39"/>
      <c r="Q13" s="39"/>
      <c r="R13" s="39">
        <v>1</v>
      </c>
      <c r="S13" s="40"/>
      <c r="T13" s="40"/>
      <c r="U13" s="40"/>
      <c r="V13" s="40"/>
      <c r="W13" s="268"/>
      <c r="X13" s="1"/>
    </row>
    <row r="14" spans="1:24" ht="25.5">
      <c r="A14" s="298"/>
      <c r="B14" s="269"/>
      <c r="C14" s="20" t="s">
        <v>50</v>
      </c>
      <c r="D14" s="19" t="s">
        <v>317</v>
      </c>
      <c r="E14" s="19">
        <v>3</v>
      </c>
      <c r="F14" s="21" t="s">
        <v>318</v>
      </c>
      <c r="G14" s="302"/>
      <c r="H14" s="269"/>
      <c r="I14" s="60"/>
      <c r="J14" s="271"/>
      <c r="K14" s="271"/>
      <c r="L14" s="39"/>
      <c r="M14" s="39"/>
      <c r="N14" s="39"/>
      <c r="O14" s="39">
        <v>1</v>
      </c>
      <c r="P14" s="40"/>
      <c r="Q14" s="40"/>
      <c r="R14" s="40"/>
      <c r="S14" s="40"/>
      <c r="T14" s="40"/>
      <c r="U14" s="40"/>
      <c r="V14" s="40"/>
      <c r="W14" s="269"/>
      <c r="X14" s="1"/>
    </row>
    <row r="15" spans="1:24" ht="26.25">
      <c r="A15" s="296">
        <v>4</v>
      </c>
      <c r="B15" s="267" t="s">
        <v>319</v>
      </c>
      <c r="C15" s="20" t="s">
        <v>50</v>
      </c>
      <c r="D15" s="20" t="s">
        <v>320</v>
      </c>
      <c r="E15" s="20">
        <v>1</v>
      </c>
      <c r="F15" s="25" t="s">
        <v>321</v>
      </c>
      <c r="G15" s="301" t="s">
        <v>702</v>
      </c>
      <c r="H15" s="267">
        <v>501.57</v>
      </c>
      <c r="I15" s="60"/>
      <c r="J15" s="270" t="s">
        <v>749</v>
      </c>
      <c r="K15" s="270" t="s">
        <v>737</v>
      </c>
      <c r="L15" s="39"/>
      <c r="M15" s="39"/>
      <c r="N15" s="39"/>
      <c r="O15" s="39"/>
      <c r="P15" s="39">
        <v>1</v>
      </c>
      <c r="Q15" s="40"/>
      <c r="R15" s="40"/>
      <c r="S15" s="40"/>
      <c r="T15" s="40"/>
      <c r="U15" s="40"/>
      <c r="V15" s="40"/>
      <c r="W15" s="267"/>
      <c r="X15" s="1"/>
    </row>
    <row r="16" spans="1:24" ht="26.25">
      <c r="A16" s="298"/>
      <c r="B16" s="269"/>
      <c r="C16" s="20" t="s">
        <v>50</v>
      </c>
      <c r="D16" s="20" t="s">
        <v>322</v>
      </c>
      <c r="E16" s="20">
        <v>2</v>
      </c>
      <c r="F16" s="25" t="s">
        <v>323</v>
      </c>
      <c r="G16" s="302"/>
      <c r="H16" s="269"/>
      <c r="I16" s="60"/>
      <c r="J16" s="271"/>
      <c r="K16" s="271"/>
      <c r="L16" s="39"/>
      <c r="M16" s="39"/>
      <c r="N16" s="39"/>
      <c r="O16" s="39"/>
      <c r="P16" s="39"/>
      <c r="Q16" s="39"/>
      <c r="R16" s="39">
        <v>1</v>
      </c>
      <c r="S16" s="40"/>
      <c r="T16" s="40"/>
      <c r="U16" s="40"/>
      <c r="V16" s="40"/>
      <c r="W16" s="269"/>
      <c r="X16" s="1"/>
    </row>
    <row r="17" spans="1:24" ht="25.5">
      <c r="A17" s="296">
        <v>5</v>
      </c>
      <c r="B17" s="267" t="s">
        <v>324</v>
      </c>
      <c r="C17" s="20" t="s">
        <v>50</v>
      </c>
      <c r="D17" s="20" t="s">
        <v>325</v>
      </c>
      <c r="E17" s="20">
        <v>1</v>
      </c>
      <c r="F17" s="21" t="s">
        <v>326</v>
      </c>
      <c r="G17" s="301" t="s">
        <v>703</v>
      </c>
      <c r="H17" s="267">
        <v>502.1</v>
      </c>
      <c r="I17" s="60"/>
      <c r="J17" s="270" t="s">
        <v>750</v>
      </c>
      <c r="K17" s="270" t="s">
        <v>737</v>
      </c>
      <c r="L17" s="39"/>
      <c r="M17" s="39"/>
      <c r="N17" s="39"/>
      <c r="O17" s="39">
        <v>1</v>
      </c>
      <c r="P17" s="40"/>
      <c r="Q17" s="40"/>
      <c r="R17" s="40"/>
      <c r="S17" s="40"/>
      <c r="T17" s="40"/>
      <c r="U17" s="40"/>
      <c r="V17" s="40"/>
      <c r="W17" s="267"/>
      <c r="X17" s="1"/>
    </row>
    <row r="18" spans="1:24">
      <c r="A18" s="298"/>
      <c r="B18" s="269"/>
      <c r="C18" s="20" t="s">
        <v>50</v>
      </c>
      <c r="D18" s="20" t="s">
        <v>327</v>
      </c>
      <c r="E18" s="20">
        <v>2</v>
      </c>
      <c r="F18" s="21" t="s">
        <v>328</v>
      </c>
      <c r="G18" s="302"/>
      <c r="H18" s="269"/>
      <c r="I18" s="60">
        <v>1</v>
      </c>
      <c r="J18" s="271"/>
      <c r="K18" s="271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9"/>
      <c r="X18" s="1" t="s">
        <v>727</v>
      </c>
    </row>
    <row r="19" spans="1:24">
      <c r="A19" s="296">
        <v>6</v>
      </c>
      <c r="B19" s="267" t="s">
        <v>329</v>
      </c>
      <c r="C19" s="20" t="s">
        <v>52</v>
      </c>
      <c r="D19" s="20" t="s">
        <v>330</v>
      </c>
      <c r="E19" s="20">
        <v>1</v>
      </c>
      <c r="F19" s="21" t="s">
        <v>331</v>
      </c>
      <c r="G19" s="301" t="s">
        <v>726</v>
      </c>
      <c r="H19" s="267">
        <v>794.96</v>
      </c>
      <c r="I19" s="60"/>
      <c r="J19" s="288"/>
      <c r="K19" s="288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67"/>
      <c r="X19" s="1"/>
    </row>
    <row r="20" spans="1:24" ht="19.5" customHeight="1">
      <c r="A20" s="297"/>
      <c r="B20" s="268"/>
      <c r="C20" s="20" t="s">
        <v>52</v>
      </c>
      <c r="D20" s="20" t="s">
        <v>332</v>
      </c>
      <c r="E20" s="20">
        <v>2</v>
      </c>
      <c r="F20" s="21" t="s">
        <v>333</v>
      </c>
      <c r="G20" s="303"/>
      <c r="H20" s="268"/>
      <c r="I20" s="60"/>
      <c r="J20" s="289"/>
      <c r="K20" s="28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68"/>
      <c r="X20" s="1"/>
    </row>
    <row r="21" spans="1:24" ht="24" customHeight="1">
      <c r="A21" s="298"/>
      <c r="B21" s="269"/>
      <c r="C21" s="20" t="s">
        <v>52</v>
      </c>
      <c r="D21" s="20" t="s">
        <v>334</v>
      </c>
      <c r="E21" s="20">
        <v>3</v>
      </c>
      <c r="F21" s="21" t="s">
        <v>335</v>
      </c>
      <c r="G21" s="302"/>
      <c r="H21" s="269"/>
      <c r="I21" s="60"/>
      <c r="J21" s="290"/>
      <c r="K21" s="29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9"/>
      <c r="X21" s="1"/>
    </row>
    <row r="22" spans="1:24" ht="26.25">
      <c r="A22" s="296">
        <v>7</v>
      </c>
      <c r="B22" s="267" t="s">
        <v>500</v>
      </c>
      <c r="C22" s="123" t="s">
        <v>40</v>
      </c>
      <c r="D22" s="123" t="s">
        <v>501</v>
      </c>
      <c r="E22" s="16">
        <v>1</v>
      </c>
      <c r="F22" s="25" t="s">
        <v>502</v>
      </c>
      <c r="G22" s="301" t="s">
        <v>725</v>
      </c>
      <c r="H22" s="267">
        <v>501.93</v>
      </c>
      <c r="I22" s="60"/>
      <c r="J22" s="288"/>
      <c r="K22" s="28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267"/>
      <c r="X22" s="1"/>
    </row>
    <row r="23" spans="1:24" ht="26.25">
      <c r="A23" s="298"/>
      <c r="B23" s="269"/>
      <c r="C23" s="123" t="s">
        <v>40</v>
      </c>
      <c r="D23" s="123" t="s">
        <v>503</v>
      </c>
      <c r="E23" s="16">
        <v>2</v>
      </c>
      <c r="F23" s="25" t="s">
        <v>504</v>
      </c>
      <c r="G23" s="302"/>
      <c r="H23" s="269"/>
      <c r="I23" s="60"/>
      <c r="J23" s="290"/>
      <c r="K23" s="29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269"/>
      <c r="X23" s="1"/>
    </row>
    <row r="24" spans="1:24" ht="26.25">
      <c r="A24" s="296">
        <v>8</v>
      </c>
      <c r="B24" s="267" t="s">
        <v>505</v>
      </c>
      <c r="C24" s="123" t="s">
        <v>40</v>
      </c>
      <c r="D24" s="123" t="s">
        <v>506</v>
      </c>
      <c r="E24" s="16">
        <v>1</v>
      </c>
      <c r="F24" s="25" t="s">
        <v>507</v>
      </c>
      <c r="G24" s="301" t="s">
        <v>725</v>
      </c>
      <c r="H24" s="267">
        <v>500.77</v>
      </c>
      <c r="I24" s="60"/>
      <c r="J24" s="288"/>
      <c r="K24" s="28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267"/>
      <c r="X24" s="1"/>
    </row>
    <row r="25" spans="1:24" ht="26.25">
      <c r="A25" s="298"/>
      <c r="B25" s="269"/>
      <c r="C25" s="123" t="s">
        <v>40</v>
      </c>
      <c r="D25" s="124" t="s">
        <v>508</v>
      </c>
      <c r="E25" s="23">
        <v>2</v>
      </c>
      <c r="F25" s="30" t="s">
        <v>509</v>
      </c>
      <c r="G25" s="302"/>
      <c r="H25" s="269"/>
      <c r="I25" s="60"/>
      <c r="J25" s="290"/>
      <c r="K25" s="29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9"/>
      <c r="X25" s="1"/>
    </row>
    <row r="26" spans="1:24">
      <c r="A26" s="1"/>
      <c r="B26" s="1"/>
      <c r="C26" s="300" t="s">
        <v>24</v>
      </c>
      <c r="D26" s="300"/>
      <c r="E26" s="1">
        <f>E11+E14+E16+E18+E21+E23+E25+E8</f>
        <v>17</v>
      </c>
      <c r="F26" s="1"/>
      <c r="G26" s="1"/>
      <c r="H26" s="122">
        <f>SUM(H8:H25)</f>
        <v>4315.996666666666</v>
      </c>
      <c r="I26" s="60">
        <f t="shared" ref="I26:W26" si="0">SUM(I8:I25)</f>
        <v>1</v>
      </c>
      <c r="J26" s="60"/>
      <c r="K26" s="60"/>
      <c r="L26" s="60">
        <f t="shared" si="0"/>
        <v>0</v>
      </c>
      <c r="M26" s="60">
        <f t="shared" si="0"/>
        <v>0</v>
      </c>
      <c r="N26" s="60">
        <f t="shared" si="0"/>
        <v>0</v>
      </c>
      <c r="O26" s="60">
        <f t="shared" si="0"/>
        <v>3</v>
      </c>
      <c r="P26" s="60">
        <f t="shared" si="0"/>
        <v>2</v>
      </c>
      <c r="Q26" s="60">
        <f t="shared" si="0"/>
        <v>0</v>
      </c>
      <c r="R26" s="60">
        <f>SUM(R8:R25)</f>
        <v>4</v>
      </c>
      <c r="S26" s="60">
        <f t="shared" si="0"/>
        <v>0</v>
      </c>
      <c r="T26" s="60">
        <f t="shared" si="0"/>
        <v>0</v>
      </c>
      <c r="U26" s="60">
        <f t="shared" si="0"/>
        <v>0</v>
      </c>
      <c r="V26" s="60">
        <f t="shared" si="0"/>
        <v>0</v>
      </c>
      <c r="W26" s="119">
        <f t="shared" si="0"/>
        <v>55.17</v>
      </c>
      <c r="X26" s="1"/>
    </row>
    <row r="27" spans="1:24">
      <c r="A27" t="s">
        <v>724</v>
      </c>
    </row>
    <row r="28" spans="1:24" ht="25.5">
      <c r="A28" s="37">
        <v>1</v>
      </c>
      <c r="B28" s="38" t="s">
        <v>101</v>
      </c>
      <c r="C28" s="17" t="s">
        <v>53</v>
      </c>
      <c r="D28" s="18" t="s">
        <v>102</v>
      </c>
      <c r="E28" s="19">
        <v>1</v>
      </c>
      <c r="F28" s="21" t="s">
        <v>103</v>
      </c>
    </row>
  </sheetData>
  <mergeCells count="94">
    <mergeCell ref="O9:O10"/>
    <mergeCell ref="M9:M10"/>
    <mergeCell ref="N9:N10"/>
    <mergeCell ref="P9:P10"/>
    <mergeCell ref="X9:X10"/>
    <mergeCell ref="Q9:Q10"/>
    <mergeCell ref="R9:R10"/>
    <mergeCell ref="S9:S10"/>
    <mergeCell ref="T9:T10"/>
    <mergeCell ref="U9:U10"/>
    <mergeCell ref="V9:V10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B22:B23"/>
    <mergeCell ref="G22:G23"/>
    <mergeCell ref="I9:I10"/>
    <mergeCell ref="B12:B14"/>
    <mergeCell ref="G12:G14"/>
    <mergeCell ref="B15:B16"/>
    <mergeCell ref="H22:H23"/>
    <mergeCell ref="H19:H21"/>
    <mergeCell ref="G15:G16"/>
    <mergeCell ref="B17:B18"/>
    <mergeCell ref="G17:G18"/>
    <mergeCell ref="C9:C10"/>
    <mergeCell ref="F9:F10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A2:I2"/>
    <mergeCell ref="W2:X2"/>
    <mergeCell ref="G5:G7"/>
    <mergeCell ref="W5:W7"/>
    <mergeCell ref="F5:F7"/>
    <mergeCell ref="J6:J7"/>
    <mergeCell ref="K6:K7"/>
    <mergeCell ref="A24:A25"/>
    <mergeCell ref="A3:X3"/>
    <mergeCell ref="U6:U7"/>
    <mergeCell ref="S6:T6"/>
    <mergeCell ref="O6:P6"/>
    <mergeCell ref="I5:V5"/>
    <mergeCell ref="A4:X4"/>
    <mergeCell ref="Q6:R6"/>
    <mergeCell ref="H5:H7"/>
    <mergeCell ref="H9:H11"/>
    <mergeCell ref="H12:H14"/>
    <mergeCell ref="H15:H16"/>
    <mergeCell ref="H17:H18"/>
    <mergeCell ref="B24:B25"/>
    <mergeCell ref="G24:G25"/>
    <mergeCell ref="B19:B21"/>
    <mergeCell ref="G19:G21"/>
    <mergeCell ref="W9:W11"/>
    <mergeCell ref="W12:W14"/>
    <mergeCell ref="W15:W16"/>
    <mergeCell ref="W17:W18"/>
    <mergeCell ref="W22:W23"/>
    <mergeCell ref="W24:W25"/>
    <mergeCell ref="W19:W21"/>
    <mergeCell ref="L9:L10"/>
    <mergeCell ref="B9:B11"/>
    <mergeCell ref="G9:G11"/>
    <mergeCell ref="D9:D10"/>
    <mergeCell ref="E9:E10"/>
    <mergeCell ref="A9:A11"/>
    <mergeCell ref="A12:A14"/>
    <mergeCell ref="A15:A16"/>
    <mergeCell ref="A17:A18"/>
    <mergeCell ref="A22:A23"/>
    <mergeCell ref="A19:A21"/>
  </mergeCells>
  <pageMargins left="0.16" right="0.08" top="0.19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11" sqref="S11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62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5" t="s">
        <v>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4" ht="1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4"/>
      <c r="M2" s="15"/>
      <c r="N2" s="15"/>
      <c r="O2" s="15"/>
      <c r="P2" s="15"/>
      <c r="Q2" s="15"/>
      <c r="R2" s="15"/>
      <c r="S2" s="15"/>
      <c r="T2" s="15"/>
      <c r="U2" s="15"/>
      <c r="V2" s="273" t="str">
        <f>Summary!X3</f>
        <v>Date:-28.02.2014</v>
      </c>
      <c r="W2" s="273"/>
      <c r="X2" s="274"/>
    </row>
    <row r="3" spans="1:24" ht="21.75" customHeight="1">
      <c r="A3" s="272" t="s">
        <v>813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4" ht="12.75" customHeight="1">
      <c r="A4" s="275" t="s">
        <v>0</v>
      </c>
      <c r="B4" s="275" t="s">
        <v>1</v>
      </c>
      <c r="C4" s="275" t="s">
        <v>2</v>
      </c>
      <c r="D4" s="275" t="s">
        <v>3</v>
      </c>
      <c r="E4" s="275" t="s">
        <v>0</v>
      </c>
      <c r="F4" s="275" t="s">
        <v>4</v>
      </c>
      <c r="G4" s="275" t="s">
        <v>5</v>
      </c>
      <c r="H4" s="275" t="s">
        <v>6</v>
      </c>
      <c r="I4" s="120"/>
      <c r="J4" s="120"/>
      <c r="K4" s="324" t="s">
        <v>16</v>
      </c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6"/>
      <c r="W4" s="327" t="s">
        <v>20</v>
      </c>
      <c r="X4" s="313" t="s">
        <v>14</v>
      </c>
    </row>
    <row r="5" spans="1:24" ht="18" customHeight="1">
      <c r="A5" s="275"/>
      <c r="B5" s="275"/>
      <c r="C5" s="275"/>
      <c r="D5" s="275"/>
      <c r="E5" s="275"/>
      <c r="F5" s="275"/>
      <c r="G5" s="275"/>
      <c r="H5" s="275"/>
      <c r="I5" s="275" t="s">
        <v>734</v>
      </c>
      <c r="J5" s="275" t="s">
        <v>735</v>
      </c>
      <c r="K5" s="316" t="s">
        <v>7</v>
      </c>
      <c r="L5" s="318" t="s">
        <v>15</v>
      </c>
      <c r="M5" s="320" t="s">
        <v>10</v>
      </c>
      <c r="N5" s="327" t="s">
        <v>9</v>
      </c>
      <c r="O5" s="330" t="s">
        <v>17</v>
      </c>
      <c r="P5" s="331"/>
      <c r="Q5" s="330" t="s">
        <v>18</v>
      </c>
      <c r="R5" s="331"/>
      <c r="S5" s="330" t="s">
        <v>61</v>
      </c>
      <c r="T5" s="331"/>
      <c r="U5" s="332" t="s">
        <v>13</v>
      </c>
      <c r="V5" s="322" t="s">
        <v>8</v>
      </c>
      <c r="W5" s="328"/>
      <c r="X5" s="314"/>
    </row>
    <row r="6" spans="1:24" ht="30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317"/>
      <c r="L6" s="319"/>
      <c r="M6" s="321"/>
      <c r="N6" s="329"/>
      <c r="O6" s="120" t="s">
        <v>11</v>
      </c>
      <c r="P6" s="120" t="s">
        <v>12</v>
      </c>
      <c r="Q6" s="120" t="s">
        <v>11</v>
      </c>
      <c r="R6" s="120" t="s">
        <v>12</v>
      </c>
      <c r="S6" s="120" t="s">
        <v>11</v>
      </c>
      <c r="T6" s="120" t="s">
        <v>12</v>
      </c>
      <c r="U6" s="333"/>
      <c r="V6" s="323"/>
      <c r="W6" s="329"/>
      <c r="X6" s="315"/>
    </row>
    <row r="7" spans="1:24" ht="15">
      <c r="A7" s="267">
        <v>1</v>
      </c>
      <c r="B7" s="267" t="s">
        <v>260</v>
      </c>
      <c r="C7" s="17" t="s">
        <v>261</v>
      </c>
      <c r="D7" s="21" t="s">
        <v>262</v>
      </c>
      <c r="E7" s="19">
        <v>1</v>
      </c>
      <c r="F7" s="21" t="s">
        <v>263</v>
      </c>
      <c r="G7" s="280" t="s">
        <v>706</v>
      </c>
      <c r="H7" s="267">
        <v>825.41</v>
      </c>
      <c r="I7" s="267" t="s">
        <v>753</v>
      </c>
      <c r="J7" s="267" t="s">
        <v>737</v>
      </c>
      <c r="K7" s="60"/>
      <c r="L7" s="39"/>
      <c r="M7" s="39">
        <v>1</v>
      </c>
      <c r="N7" s="40"/>
      <c r="O7" s="40"/>
      <c r="P7" s="40"/>
      <c r="Q7" s="40"/>
      <c r="R7" s="40"/>
      <c r="S7" s="40"/>
      <c r="T7" s="40"/>
      <c r="U7" s="40"/>
      <c r="V7" s="40"/>
      <c r="W7" s="267"/>
      <c r="X7" s="1"/>
    </row>
    <row r="8" spans="1:24" ht="15">
      <c r="A8" s="268"/>
      <c r="B8" s="268"/>
      <c r="C8" s="17" t="s">
        <v>261</v>
      </c>
      <c r="D8" s="21" t="s">
        <v>261</v>
      </c>
      <c r="E8" s="19">
        <v>2</v>
      </c>
      <c r="F8" s="21" t="s">
        <v>264</v>
      </c>
      <c r="G8" s="281"/>
      <c r="H8" s="268"/>
      <c r="I8" s="268"/>
      <c r="J8" s="268"/>
      <c r="K8" s="60"/>
      <c r="L8" s="39"/>
      <c r="M8" s="39"/>
      <c r="N8" s="39"/>
      <c r="O8" s="39"/>
      <c r="P8" s="39"/>
      <c r="Q8" s="39"/>
      <c r="R8" s="39">
        <v>1</v>
      </c>
      <c r="S8" s="40"/>
      <c r="T8" s="40"/>
      <c r="U8" s="40"/>
      <c r="V8" s="40"/>
      <c r="W8" s="268"/>
      <c r="X8" s="1"/>
    </row>
    <row r="9" spans="1:24" ht="23.25">
      <c r="A9" s="269"/>
      <c r="B9" s="269"/>
      <c r="C9" s="17" t="s">
        <v>261</v>
      </c>
      <c r="D9" s="21" t="s">
        <v>265</v>
      </c>
      <c r="E9" s="19">
        <v>3</v>
      </c>
      <c r="F9" s="33" t="s">
        <v>266</v>
      </c>
      <c r="G9" s="282"/>
      <c r="H9" s="269"/>
      <c r="I9" s="269"/>
      <c r="J9" s="269"/>
      <c r="K9" s="60"/>
      <c r="L9" s="39"/>
      <c r="M9" s="39">
        <v>1</v>
      </c>
      <c r="N9" s="40"/>
      <c r="O9" s="40"/>
      <c r="P9" s="40"/>
      <c r="Q9" s="40"/>
      <c r="R9" s="40"/>
      <c r="S9" s="40"/>
      <c r="T9" s="40"/>
      <c r="U9" s="40"/>
      <c r="V9" s="40"/>
      <c r="W9" s="269"/>
      <c r="X9" s="1"/>
    </row>
    <row r="10" spans="1:24" ht="22.5">
      <c r="A10" s="267">
        <v>2</v>
      </c>
      <c r="B10" s="267" t="s">
        <v>267</v>
      </c>
      <c r="C10" s="17" t="s">
        <v>261</v>
      </c>
      <c r="D10" s="21" t="s">
        <v>268</v>
      </c>
      <c r="E10" s="19">
        <v>1</v>
      </c>
      <c r="F10" s="32" t="s">
        <v>269</v>
      </c>
      <c r="G10" s="280" t="s">
        <v>687</v>
      </c>
      <c r="H10" s="267">
        <v>804.31</v>
      </c>
      <c r="I10" s="267" t="s">
        <v>741</v>
      </c>
      <c r="J10" s="267" t="s">
        <v>737</v>
      </c>
      <c r="K10" s="60"/>
      <c r="L10" s="39"/>
      <c r="M10" s="39"/>
      <c r="N10" s="39"/>
      <c r="O10" s="39">
        <v>1</v>
      </c>
      <c r="P10" s="40"/>
      <c r="Q10" s="40"/>
      <c r="R10" s="40"/>
      <c r="S10" s="40"/>
      <c r="T10" s="40"/>
      <c r="U10" s="40"/>
      <c r="V10" s="40"/>
      <c r="W10" s="267"/>
      <c r="X10" s="1"/>
    </row>
    <row r="11" spans="1:24" ht="30">
      <c r="A11" s="268"/>
      <c r="B11" s="268"/>
      <c r="C11" s="17" t="s">
        <v>261</v>
      </c>
      <c r="D11" s="21" t="s">
        <v>270</v>
      </c>
      <c r="E11" s="19">
        <v>2</v>
      </c>
      <c r="F11" s="21" t="s">
        <v>271</v>
      </c>
      <c r="G11" s="281"/>
      <c r="H11" s="268"/>
      <c r="I11" s="268"/>
      <c r="J11" s="268"/>
      <c r="K11" s="60"/>
      <c r="L11" s="39"/>
      <c r="M11" s="39"/>
      <c r="N11" s="39">
        <v>1</v>
      </c>
      <c r="O11" s="40"/>
      <c r="P11" s="40"/>
      <c r="Q11" s="40"/>
      <c r="R11" s="40"/>
      <c r="S11" s="40"/>
      <c r="T11" s="40"/>
      <c r="U11" s="40"/>
      <c r="V11" s="40"/>
      <c r="W11" s="268"/>
      <c r="X11" s="38" t="s">
        <v>761</v>
      </c>
    </row>
    <row r="12" spans="1:24" ht="15">
      <c r="A12" s="269"/>
      <c r="B12" s="269"/>
      <c r="C12" s="17" t="s">
        <v>261</v>
      </c>
      <c r="D12" s="21" t="s">
        <v>272</v>
      </c>
      <c r="E12" s="19">
        <v>3</v>
      </c>
      <c r="F12" s="21" t="s">
        <v>273</v>
      </c>
      <c r="G12" s="282"/>
      <c r="H12" s="269"/>
      <c r="I12" s="269"/>
      <c r="J12" s="269"/>
      <c r="K12" s="60">
        <v>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269"/>
      <c r="X12" s="1"/>
    </row>
    <row r="13" spans="1:24" ht="15">
      <c r="A13" s="16">
        <v>3</v>
      </c>
      <c r="B13" s="16" t="s">
        <v>274</v>
      </c>
      <c r="C13" s="17" t="s">
        <v>261</v>
      </c>
      <c r="D13" s="21" t="s">
        <v>275</v>
      </c>
      <c r="E13" s="19">
        <v>1</v>
      </c>
      <c r="F13" s="21" t="s">
        <v>276</v>
      </c>
      <c r="G13" s="65" t="s">
        <v>707</v>
      </c>
      <c r="H13" s="16">
        <v>277.48</v>
      </c>
      <c r="I13" s="16"/>
      <c r="J13" s="16"/>
      <c r="K13" s="60"/>
      <c r="L13" s="39"/>
      <c r="M13" s="39">
        <v>1</v>
      </c>
      <c r="N13" s="40"/>
      <c r="O13" s="40"/>
      <c r="P13" s="40"/>
      <c r="Q13" s="40"/>
      <c r="R13" s="40"/>
      <c r="S13" s="40"/>
      <c r="T13" s="40"/>
      <c r="U13" s="40"/>
      <c r="V13" s="40"/>
      <c r="W13" s="16"/>
      <c r="X13" s="1"/>
    </row>
    <row r="14" spans="1:24" ht="18.75" customHeight="1">
      <c r="A14" s="1"/>
      <c r="B14" s="1"/>
      <c r="C14" s="334" t="s">
        <v>24</v>
      </c>
      <c r="D14" s="334"/>
      <c r="E14" s="60">
        <f>E9+E12+E13</f>
        <v>7</v>
      </c>
      <c r="F14" s="1"/>
      <c r="G14" s="1"/>
      <c r="H14" s="126">
        <f>SUM(H7:H13)</f>
        <v>1907.1999999999998</v>
      </c>
      <c r="I14" s="31"/>
      <c r="J14" s="31"/>
      <c r="K14" s="125">
        <f t="shared" ref="K14:W14" si="0">SUM(K7:K13)</f>
        <v>1</v>
      </c>
      <c r="L14" s="125">
        <f t="shared" si="0"/>
        <v>0</v>
      </c>
      <c r="M14" s="125">
        <f t="shared" si="0"/>
        <v>3</v>
      </c>
      <c r="N14" s="125">
        <f t="shared" si="0"/>
        <v>1</v>
      </c>
      <c r="O14" s="125">
        <f t="shared" si="0"/>
        <v>1</v>
      </c>
      <c r="P14" s="125">
        <f t="shared" si="0"/>
        <v>0</v>
      </c>
      <c r="Q14" s="125">
        <f t="shared" si="0"/>
        <v>0</v>
      </c>
      <c r="R14" s="125">
        <f t="shared" si="0"/>
        <v>1</v>
      </c>
      <c r="S14" s="125">
        <f t="shared" si="0"/>
        <v>0</v>
      </c>
      <c r="T14" s="125">
        <f t="shared" si="0"/>
        <v>0</v>
      </c>
      <c r="U14" s="125">
        <f t="shared" si="0"/>
        <v>0</v>
      </c>
      <c r="V14" s="125">
        <f t="shared" si="0"/>
        <v>0</v>
      </c>
      <c r="W14" s="126">
        <f t="shared" si="0"/>
        <v>0</v>
      </c>
      <c r="X14" s="1"/>
    </row>
  </sheetData>
  <mergeCells count="41">
    <mergeCell ref="C14:D14"/>
    <mergeCell ref="W7:W9"/>
    <mergeCell ref="A10:A12"/>
    <mergeCell ref="B10:B12"/>
    <mergeCell ref="G10:G12"/>
    <mergeCell ref="H10:H12"/>
    <mergeCell ref="I10:I12"/>
    <mergeCell ref="J10:J12"/>
    <mergeCell ref="W10:W12"/>
    <mergeCell ref="A7:A9"/>
    <mergeCell ref="B7:B9"/>
    <mergeCell ref="G7:G9"/>
    <mergeCell ref="H7:H9"/>
    <mergeCell ref="I7:I9"/>
    <mergeCell ref="J7:J9"/>
    <mergeCell ref="V5:V6"/>
    <mergeCell ref="G4:G6"/>
    <mergeCell ref="H4:H6"/>
    <mergeCell ref="K4:V4"/>
    <mergeCell ref="W4:W6"/>
    <mergeCell ref="N5:N6"/>
    <mergeCell ref="O5:P5"/>
    <mergeCell ref="Q5:R5"/>
    <mergeCell ref="S5:T5"/>
    <mergeCell ref="U5:U6"/>
    <mergeCell ref="A1:X1"/>
    <mergeCell ref="A2:K2"/>
    <mergeCell ref="V2:X2"/>
    <mergeCell ref="A3:X3"/>
    <mergeCell ref="A4:A6"/>
    <mergeCell ref="B4:B6"/>
    <mergeCell ref="C4:C6"/>
    <mergeCell ref="D4:D6"/>
    <mergeCell ref="E4:E6"/>
    <mergeCell ref="F4:F6"/>
    <mergeCell ref="X4:X6"/>
    <mergeCell ref="I5:I6"/>
    <mergeCell ref="J5:J6"/>
    <mergeCell ref="K5:K6"/>
    <mergeCell ref="L5:L6"/>
    <mergeCell ref="M5:M6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22"/>
  <sheetViews>
    <sheetView workbookViewId="0">
      <pane xSplit="1" ySplit="6" topLeftCell="B2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19" sqref="P19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62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5" t="s">
        <v>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4" ht="1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4"/>
      <c r="M2" s="15"/>
      <c r="N2" s="15"/>
      <c r="O2" s="15"/>
      <c r="P2" s="15"/>
      <c r="Q2" s="15"/>
      <c r="R2" s="15"/>
      <c r="S2" s="15"/>
      <c r="T2" s="15"/>
      <c r="U2" s="15"/>
      <c r="V2" s="273" t="str">
        <f>Summary!X3</f>
        <v>Date:-28.02.2014</v>
      </c>
      <c r="W2" s="273"/>
      <c r="X2" s="274"/>
    </row>
    <row r="3" spans="1:24" ht="21.75" customHeight="1">
      <c r="A3" s="272" t="s">
        <v>814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4" ht="12.75" customHeight="1">
      <c r="A4" s="275" t="s">
        <v>0</v>
      </c>
      <c r="B4" s="275" t="s">
        <v>1</v>
      </c>
      <c r="C4" s="275" t="s">
        <v>2</v>
      </c>
      <c r="D4" s="275" t="s">
        <v>3</v>
      </c>
      <c r="E4" s="275" t="s">
        <v>0</v>
      </c>
      <c r="F4" s="275" t="s">
        <v>4</v>
      </c>
      <c r="G4" s="275" t="s">
        <v>5</v>
      </c>
      <c r="H4" s="275" t="s">
        <v>6</v>
      </c>
      <c r="I4" s="42"/>
      <c r="J4" s="42"/>
      <c r="K4" s="324" t="s">
        <v>16</v>
      </c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6"/>
      <c r="W4" s="327" t="s">
        <v>20</v>
      </c>
      <c r="X4" s="313" t="s">
        <v>14</v>
      </c>
    </row>
    <row r="5" spans="1:24" ht="18" customHeight="1">
      <c r="A5" s="275"/>
      <c r="B5" s="275"/>
      <c r="C5" s="275"/>
      <c r="D5" s="275"/>
      <c r="E5" s="275"/>
      <c r="F5" s="275"/>
      <c r="G5" s="275"/>
      <c r="H5" s="275"/>
      <c r="I5" s="275" t="s">
        <v>734</v>
      </c>
      <c r="J5" s="275" t="s">
        <v>735</v>
      </c>
      <c r="K5" s="316" t="s">
        <v>7</v>
      </c>
      <c r="L5" s="318" t="s">
        <v>15</v>
      </c>
      <c r="M5" s="320" t="s">
        <v>10</v>
      </c>
      <c r="N5" s="327" t="s">
        <v>9</v>
      </c>
      <c r="O5" s="330" t="s">
        <v>17</v>
      </c>
      <c r="P5" s="331"/>
      <c r="Q5" s="330" t="s">
        <v>18</v>
      </c>
      <c r="R5" s="331"/>
      <c r="S5" s="330" t="s">
        <v>61</v>
      </c>
      <c r="T5" s="331"/>
      <c r="U5" s="332" t="s">
        <v>13</v>
      </c>
      <c r="V5" s="322" t="s">
        <v>8</v>
      </c>
      <c r="W5" s="328"/>
      <c r="X5" s="314"/>
    </row>
    <row r="6" spans="1:24" ht="30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317"/>
      <c r="L6" s="319"/>
      <c r="M6" s="321"/>
      <c r="N6" s="329"/>
      <c r="O6" s="42" t="s">
        <v>11</v>
      </c>
      <c r="P6" s="42" t="s">
        <v>12</v>
      </c>
      <c r="Q6" s="42" t="s">
        <v>11</v>
      </c>
      <c r="R6" s="42" t="s">
        <v>12</v>
      </c>
      <c r="S6" s="42" t="s">
        <v>11</v>
      </c>
      <c r="T6" s="42" t="s">
        <v>12</v>
      </c>
      <c r="U6" s="333"/>
      <c r="V6" s="323"/>
      <c r="W6" s="329"/>
      <c r="X6" s="315"/>
    </row>
    <row r="7" spans="1:24" ht="26.25">
      <c r="A7" s="267">
        <v>1</v>
      </c>
      <c r="B7" s="267" t="s">
        <v>277</v>
      </c>
      <c r="C7" s="17" t="s">
        <v>790</v>
      </c>
      <c r="D7" s="17" t="s">
        <v>278</v>
      </c>
      <c r="E7" s="20">
        <v>1</v>
      </c>
      <c r="F7" s="25" t="s">
        <v>279</v>
      </c>
      <c r="G7" s="280" t="s">
        <v>725</v>
      </c>
      <c r="H7" s="267">
        <v>806.12</v>
      </c>
      <c r="I7" s="267"/>
      <c r="J7" s="267"/>
      <c r="K7" s="6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267"/>
      <c r="X7" s="1"/>
    </row>
    <row r="8" spans="1:24" ht="26.25">
      <c r="A8" s="268"/>
      <c r="B8" s="268"/>
      <c r="C8" s="17" t="s">
        <v>790</v>
      </c>
      <c r="D8" s="17" t="s">
        <v>280</v>
      </c>
      <c r="E8" s="20">
        <v>2</v>
      </c>
      <c r="F8" s="25" t="s">
        <v>281</v>
      </c>
      <c r="G8" s="281"/>
      <c r="H8" s="268"/>
      <c r="I8" s="268"/>
      <c r="J8" s="268"/>
      <c r="K8" s="6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268"/>
      <c r="X8" s="1"/>
    </row>
    <row r="9" spans="1:24" ht="28.5" customHeight="1">
      <c r="A9" s="269"/>
      <c r="B9" s="269"/>
      <c r="C9" s="17" t="s">
        <v>790</v>
      </c>
      <c r="D9" s="17" t="s">
        <v>282</v>
      </c>
      <c r="E9" s="20">
        <v>3</v>
      </c>
      <c r="F9" s="25" t="s">
        <v>283</v>
      </c>
      <c r="G9" s="282"/>
      <c r="H9" s="269"/>
      <c r="I9" s="269"/>
      <c r="J9" s="269"/>
      <c r="K9" s="6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269"/>
      <c r="X9" s="1"/>
    </row>
    <row r="10" spans="1:24" ht="25.5">
      <c r="A10" s="267">
        <v>2</v>
      </c>
      <c r="B10" s="267" t="s">
        <v>284</v>
      </c>
      <c r="C10" s="17" t="s">
        <v>790</v>
      </c>
      <c r="D10" s="17" t="s">
        <v>285</v>
      </c>
      <c r="E10" s="20">
        <v>1</v>
      </c>
      <c r="F10" s="21" t="s">
        <v>286</v>
      </c>
      <c r="G10" s="280" t="s">
        <v>786</v>
      </c>
      <c r="H10" s="267">
        <v>816.34</v>
      </c>
      <c r="I10" s="267"/>
      <c r="J10" s="267"/>
      <c r="K10" s="60"/>
      <c r="L10" s="94"/>
      <c r="M10" s="94">
        <v>1</v>
      </c>
      <c r="N10" s="40"/>
      <c r="O10" s="40"/>
      <c r="P10" s="40"/>
      <c r="Q10" s="40"/>
      <c r="R10" s="40"/>
      <c r="S10" s="40"/>
      <c r="T10" s="40"/>
      <c r="U10" s="40"/>
      <c r="V10" s="40"/>
      <c r="W10" s="267"/>
      <c r="X10" s="1"/>
    </row>
    <row r="11" spans="1:24" ht="26.25">
      <c r="A11" s="268"/>
      <c r="B11" s="268"/>
      <c r="C11" s="17" t="s">
        <v>790</v>
      </c>
      <c r="D11" s="17" t="s">
        <v>287</v>
      </c>
      <c r="E11" s="20">
        <v>2</v>
      </c>
      <c r="F11" s="25" t="s">
        <v>288</v>
      </c>
      <c r="G11" s="281"/>
      <c r="H11" s="268"/>
      <c r="I11" s="268"/>
      <c r="J11" s="268"/>
      <c r="K11" s="60"/>
      <c r="L11" s="94">
        <v>1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268"/>
      <c r="X11" s="1"/>
    </row>
    <row r="12" spans="1:24" ht="15">
      <c r="A12" s="269"/>
      <c r="B12" s="269"/>
      <c r="C12" s="17" t="s">
        <v>790</v>
      </c>
      <c r="D12" s="17" t="s">
        <v>289</v>
      </c>
      <c r="E12" s="20">
        <v>3</v>
      </c>
      <c r="F12" s="21" t="s">
        <v>290</v>
      </c>
      <c r="G12" s="282"/>
      <c r="H12" s="269"/>
      <c r="I12" s="269"/>
      <c r="J12" s="269"/>
      <c r="K12" s="60"/>
      <c r="L12" s="94"/>
      <c r="M12" s="94">
        <v>1</v>
      </c>
      <c r="N12" s="40"/>
      <c r="O12" s="40"/>
      <c r="P12" s="40"/>
      <c r="Q12" s="40"/>
      <c r="R12" s="40"/>
      <c r="S12" s="40"/>
      <c r="T12" s="40"/>
      <c r="U12" s="40"/>
      <c r="V12" s="40"/>
      <c r="W12" s="269"/>
      <c r="X12" s="1"/>
    </row>
    <row r="13" spans="1:24" ht="15">
      <c r="A13" s="267">
        <v>3</v>
      </c>
      <c r="B13" s="267" t="s">
        <v>291</v>
      </c>
      <c r="C13" s="17" t="s">
        <v>790</v>
      </c>
      <c r="D13" s="17" t="s">
        <v>292</v>
      </c>
      <c r="E13" s="20">
        <v>1</v>
      </c>
      <c r="F13" s="21" t="s">
        <v>293</v>
      </c>
      <c r="G13" s="280" t="s">
        <v>708</v>
      </c>
      <c r="H13" s="267">
        <v>544.95000000000005</v>
      </c>
      <c r="I13" s="267"/>
      <c r="J13" s="267"/>
      <c r="K13" s="60">
        <v>1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267"/>
      <c r="X13" s="1"/>
    </row>
    <row r="14" spans="1:24" ht="15">
      <c r="A14" s="269"/>
      <c r="B14" s="269"/>
      <c r="C14" s="17" t="s">
        <v>790</v>
      </c>
      <c r="D14" s="17" t="s">
        <v>294</v>
      </c>
      <c r="E14" s="20">
        <v>2</v>
      </c>
      <c r="F14" s="21" t="s">
        <v>295</v>
      </c>
      <c r="G14" s="282"/>
      <c r="H14" s="269"/>
      <c r="I14" s="269"/>
      <c r="J14" s="269"/>
      <c r="K14" s="60"/>
      <c r="L14" s="94">
        <v>1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269"/>
      <c r="X14" s="1"/>
    </row>
    <row r="15" spans="1:24" ht="26.25">
      <c r="A15" s="267">
        <v>4</v>
      </c>
      <c r="B15" s="267" t="s">
        <v>296</v>
      </c>
      <c r="C15" s="17" t="s">
        <v>790</v>
      </c>
      <c r="D15" s="17" t="s">
        <v>297</v>
      </c>
      <c r="E15" s="20">
        <v>1</v>
      </c>
      <c r="F15" s="25" t="s">
        <v>298</v>
      </c>
      <c r="G15" s="280" t="s">
        <v>725</v>
      </c>
      <c r="H15" s="267">
        <v>536.04</v>
      </c>
      <c r="I15" s="267"/>
      <c r="J15" s="267"/>
      <c r="K15" s="6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267"/>
      <c r="X15" s="1"/>
    </row>
    <row r="16" spans="1:24" ht="26.25">
      <c r="A16" s="269"/>
      <c r="B16" s="269"/>
      <c r="C16" s="17" t="s">
        <v>790</v>
      </c>
      <c r="D16" s="17" t="s">
        <v>299</v>
      </c>
      <c r="E16" s="20">
        <v>2</v>
      </c>
      <c r="F16" s="25" t="s">
        <v>300</v>
      </c>
      <c r="G16" s="282"/>
      <c r="H16" s="269"/>
      <c r="I16" s="269"/>
      <c r="J16" s="269"/>
      <c r="K16" s="6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269"/>
      <c r="X16" s="1"/>
    </row>
    <row r="17" spans="1:24" ht="15">
      <c r="A17" s="267">
        <v>5</v>
      </c>
      <c r="B17" s="267" t="s">
        <v>301</v>
      </c>
      <c r="C17" s="17" t="s">
        <v>44</v>
      </c>
      <c r="D17" s="17" t="s">
        <v>302</v>
      </c>
      <c r="E17" s="20">
        <v>1</v>
      </c>
      <c r="F17" s="21" t="s">
        <v>303</v>
      </c>
      <c r="G17" s="280" t="s">
        <v>707</v>
      </c>
      <c r="H17" s="267">
        <v>543.61</v>
      </c>
      <c r="I17" s="267"/>
      <c r="J17" s="267"/>
      <c r="K17" s="60"/>
      <c r="L17" s="94"/>
      <c r="M17" s="94"/>
      <c r="N17" s="94"/>
      <c r="O17" s="94"/>
      <c r="P17" s="94">
        <v>1</v>
      </c>
      <c r="Q17" s="40"/>
      <c r="R17" s="40"/>
      <c r="S17" s="40"/>
      <c r="T17" s="40"/>
      <c r="U17" s="40"/>
      <c r="V17" s="40"/>
      <c r="W17" s="267"/>
      <c r="X17" s="1"/>
    </row>
    <row r="18" spans="1:24" ht="25.5">
      <c r="A18" s="269"/>
      <c r="B18" s="269"/>
      <c r="C18" s="17" t="s">
        <v>44</v>
      </c>
      <c r="D18" s="18" t="s">
        <v>762</v>
      </c>
      <c r="E18" s="20">
        <v>2</v>
      </c>
      <c r="F18" s="21" t="s">
        <v>304</v>
      </c>
      <c r="G18" s="282"/>
      <c r="H18" s="269"/>
      <c r="I18" s="269"/>
      <c r="J18" s="269"/>
      <c r="K18" s="60">
        <v>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9"/>
      <c r="X18" s="1"/>
    </row>
    <row r="19" spans="1:24" ht="26.25">
      <c r="A19" s="267">
        <v>6</v>
      </c>
      <c r="B19" s="267" t="s">
        <v>305</v>
      </c>
      <c r="C19" s="17" t="s">
        <v>44</v>
      </c>
      <c r="D19" s="17" t="s">
        <v>306</v>
      </c>
      <c r="E19" s="20">
        <v>1</v>
      </c>
      <c r="F19" s="25" t="s">
        <v>307</v>
      </c>
      <c r="G19" s="280" t="s">
        <v>726</v>
      </c>
      <c r="H19" s="267">
        <v>534.70000000000005</v>
      </c>
      <c r="I19" s="267"/>
      <c r="J19" s="267"/>
      <c r="K19" s="6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67"/>
      <c r="X19" s="1"/>
    </row>
    <row r="20" spans="1:24" ht="25.5">
      <c r="A20" s="269"/>
      <c r="B20" s="269"/>
      <c r="C20" s="17" t="s">
        <v>44</v>
      </c>
      <c r="D20" s="17" t="s">
        <v>308</v>
      </c>
      <c r="E20" s="20">
        <v>2</v>
      </c>
      <c r="F20" s="21" t="s">
        <v>309</v>
      </c>
      <c r="G20" s="282"/>
      <c r="H20" s="269"/>
      <c r="I20" s="269"/>
      <c r="J20" s="269"/>
      <c r="K20" s="6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69"/>
      <c r="X20" s="1"/>
    </row>
    <row r="21" spans="1:24" ht="25.5">
      <c r="A21" s="16">
        <v>7</v>
      </c>
      <c r="B21" s="16" t="s">
        <v>310</v>
      </c>
      <c r="C21" s="17" t="s">
        <v>44</v>
      </c>
      <c r="D21" s="17" t="s">
        <v>311</v>
      </c>
      <c r="E21" s="20">
        <v>1</v>
      </c>
      <c r="F21" s="21" t="s">
        <v>312</v>
      </c>
      <c r="G21" s="65" t="s">
        <v>726</v>
      </c>
      <c r="H21" s="16">
        <v>272.68</v>
      </c>
      <c r="I21" s="16"/>
      <c r="J21" s="16"/>
      <c r="K21" s="6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16"/>
      <c r="X21" s="1"/>
    </row>
    <row r="22" spans="1:24" ht="18.75" customHeight="1">
      <c r="A22" s="1"/>
      <c r="B22" s="1"/>
      <c r="C22" s="334" t="s">
        <v>24</v>
      </c>
      <c r="D22" s="334"/>
      <c r="E22" s="119">
        <f>E9+E12+E14+E16+E18+E20+E21</f>
        <v>15</v>
      </c>
      <c r="F22" s="119"/>
      <c r="G22" s="119"/>
      <c r="H22" s="127">
        <f>SUM(H7:H21)</f>
        <v>4054.44</v>
      </c>
      <c r="I22" s="128"/>
      <c r="J22" s="128"/>
      <c r="K22" s="129">
        <f t="shared" ref="K22:W22" si="0">SUM(K7:K21)</f>
        <v>2</v>
      </c>
      <c r="L22" s="129">
        <f t="shared" si="0"/>
        <v>2</v>
      </c>
      <c r="M22" s="129">
        <f t="shared" si="0"/>
        <v>2</v>
      </c>
      <c r="N22" s="129">
        <f t="shared" si="0"/>
        <v>0</v>
      </c>
      <c r="O22" s="129">
        <f t="shared" si="0"/>
        <v>0</v>
      </c>
      <c r="P22" s="129">
        <f t="shared" si="0"/>
        <v>1</v>
      </c>
      <c r="Q22" s="129">
        <f t="shared" si="0"/>
        <v>0</v>
      </c>
      <c r="R22" s="129">
        <f t="shared" si="0"/>
        <v>0</v>
      </c>
      <c r="S22" s="129">
        <f t="shared" si="0"/>
        <v>0</v>
      </c>
      <c r="T22" s="129">
        <f t="shared" si="0"/>
        <v>0</v>
      </c>
      <c r="U22" s="129">
        <f t="shared" si="0"/>
        <v>0</v>
      </c>
      <c r="V22" s="129">
        <f t="shared" si="0"/>
        <v>0</v>
      </c>
      <c r="W22" s="128">
        <f t="shared" si="0"/>
        <v>0</v>
      </c>
      <c r="X22" s="119"/>
    </row>
  </sheetData>
  <mergeCells count="69">
    <mergeCell ref="I17:I18"/>
    <mergeCell ref="J17:J18"/>
    <mergeCell ref="C22:D22"/>
    <mergeCell ref="G7:G9"/>
    <mergeCell ref="I19:I20"/>
    <mergeCell ref="J19:J20"/>
    <mergeCell ref="I10:I12"/>
    <mergeCell ref="J10:J12"/>
    <mergeCell ref="I13:I14"/>
    <mergeCell ref="J13:J14"/>
    <mergeCell ref="I15:I16"/>
    <mergeCell ref="J15:J16"/>
    <mergeCell ref="G10:G12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K4:V4"/>
    <mergeCell ref="X4:X6"/>
    <mergeCell ref="A2:K2"/>
    <mergeCell ref="K5:K6"/>
    <mergeCell ref="V2:X2"/>
    <mergeCell ref="A3:X3"/>
    <mergeCell ref="W4:W6"/>
    <mergeCell ref="B7:B9"/>
    <mergeCell ref="V5:V6"/>
    <mergeCell ref="O5:P5"/>
    <mergeCell ref="U5:U6"/>
    <mergeCell ref="S5:T5"/>
    <mergeCell ref="I5:I6"/>
    <mergeCell ref="J5:J6"/>
    <mergeCell ref="Q5:R5"/>
    <mergeCell ref="M5:M6"/>
    <mergeCell ref="L5:L6"/>
    <mergeCell ref="N5:N6"/>
    <mergeCell ref="I7:I9"/>
    <mergeCell ref="J7:J9"/>
    <mergeCell ref="B13:B14"/>
    <mergeCell ref="G13:G14"/>
    <mergeCell ref="B15:B16"/>
    <mergeCell ref="G15:G16"/>
    <mergeCell ref="B10:B12"/>
    <mergeCell ref="A15:A16"/>
    <mergeCell ref="A17:A18"/>
    <mergeCell ref="A19:A20"/>
    <mergeCell ref="H7:H9"/>
    <mergeCell ref="H10:H12"/>
    <mergeCell ref="H13:H14"/>
    <mergeCell ref="H15:H16"/>
    <mergeCell ref="H17:H18"/>
    <mergeCell ref="H19:H20"/>
    <mergeCell ref="A7:A9"/>
    <mergeCell ref="A10:A12"/>
    <mergeCell ref="A13:A14"/>
    <mergeCell ref="B17:B18"/>
    <mergeCell ref="G17:G18"/>
    <mergeCell ref="B19:B20"/>
    <mergeCell ref="G19:G20"/>
    <mergeCell ref="W15:W16"/>
    <mergeCell ref="W17:W18"/>
    <mergeCell ref="W19:W20"/>
    <mergeCell ref="W7:W9"/>
    <mergeCell ref="W10:W12"/>
    <mergeCell ref="W13:W14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5"/>
  <sheetViews>
    <sheetView view="pageBreakPreview" zoomScale="77" zoomScaleNormal="90" zoomScaleSheetLayoutView="77"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63" sqref="R63"/>
    </sheetView>
  </sheetViews>
  <sheetFormatPr defaultRowHeight="12.75"/>
  <cols>
    <col min="1" max="1" width="3.85546875" style="132" bestFit="1" customWidth="1"/>
    <col min="2" max="2" width="11.5703125" style="147" customWidth="1"/>
    <col min="3" max="3" width="14.28515625" style="132" bestFit="1" customWidth="1"/>
    <col min="4" max="4" width="14.42578125" style="132" customWidth="1"/>
    <col min="5" max="5" width="4.7109375" style="132" customWidth="1"/>
    <col min="6" max="6" width="27.140625" style="132" bestFit="1" customWidth="1"/>
    <col min="7" max="7" width="15.140625" style="148" customWidth="1"/>
    <col min="8" max="8" width="11.42578125" style="132" customWidth="1"/>
    <col min="9" max="9" width="4.5703125" style="147" hidden="1" customWidth="1"/>
    <col min="10" max="10" width="13.28515625" style="132" customWidth="1"/>
    <col min="11" max="11" width="13.7109375" style="132" customWidth="1"/>
    <col min="12" max="12" width="5.28515625" style="132" customWidth="1"/>
    <col min="13" max="13" width="8.140625" style="132" customWidth="1"/>
    <col min="14" max="14" width="4.28515625" style="132" bestFit="1" customWidth="1"/>
    <col min="15" max="15" width="3.85546875" style="132" bestFit="1" customWidth="1"/>
    <col min="16" max="16" width="4.28515625" style="132" bestFit="1" customWidth="1"/>
    <col min="17" max="17" width="3.85546875" style="132" bestFit="1" customWidth="1"/>
    <col min="18" max="18" width="4.28515625" style="132" bestFit="1" customWidth="1"/>
    <col min="19" max="19" width="3.85546875" style="132" bestFit="1" customWidth="1"/>
    <col min="20" max="20" width="4.28515625" style="132" bestFit="1" customWidth="1"/>
    <col min="21" max="21" width="4.5703125" style="132" customWidth="1"/>
    <col min="22" max="22" width="4.28515625" style="132" customWidth="1"/>
    <col min="23" max="23" width="7" style="132" customWidth="1"/>
    <col min="24" max="24" width="14.28515625" style="132" customWidth="1"/>
    <col min="25" max="16384" width="9.140625" style="132"/>
  </cols>
  <sheetData>
    <row r="1" spans="1:24" ht="43.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7"/>
    </row>
    <row r="2" spans="1:24">
      <c r="A2" s="149" t="s">
        <v>25</v>
      </c>
      <c r="B2" s="150"/>
      <c r="C2" s="150"/>
      <c r="D2" s="150"/>
      <c r="E2" s="150"/>
      <c r="F2" s="150"/>
      <c r="G2" s="150"/>
      <c r="H2" s="150"/>
      <c r="I2" s="151"/>
      <c r="J2" s="133"/>
      <c r="K2" s="133"/>
      <c r="L2" s="134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338" t="str">
        <f>Summary!X3</f>
        <v>Date:-28.02.2014</v>
      </c>
      <c r="X2" s="339"/>
    </row>
    <row r="3" spans="1:24" ht="20.25" customHeight="1">
      <c r="A3" s="340" t="s">
        <v>815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2"/>
    </row>
    <row r="4" spans="1:24" s="131" customFormat="1" ht="20.25" customHeight="1">
      <c r="A4" s="343" t="s">
        <v>0</v>
      </c>
      <c r="B4" s="275" t="s">
        <v>1</v>
      </c>
      <c r="C4" s="275" t="s">
        <v>2</v>
      </c>
      <c r="D4" s="275" t="s">
        <v>3</v>
      </c>
      <c r="E4" s="275" t="s">
        <v>0</v>
      </c>
      <c r="F4" s="275" t="s">
        <v>4</v>
      </c>
      <c r="G4" s="327" t="s">
        <v>5</v>
      </c>
      <c r="H4" s="275" t="s">
        <v>791</v>
      </c>
      <c r="I4" s="277" t="s">
        <v>16</v>
      </c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5" t="s">
        <v>20</v>
      </c>
      <c r="X4" s="350" t="s">
        <v>14</v>
      </c>
    </row>
    <row r="5" spans="1:24" s="131" customFormat="1" ht="37.5" customHeight="1">
      <c r="A5" s="343"/>
      <c r="B5" s="275"/>
      <c r="C5" s="275"/>
      <c r="D5" s="275"/>
      <c r="E5" s="275"/>
      <c r="F5" s="275"/>
      <c r="G5" s="328"/>
      <c r="H5" s="275"/>
      <c r="I5" s="275" t="s">
        <v>7</v>
      </c>
      <c r="J5" s="275" t="s">
        <v>734</v>
      </c>
      <c r="K5" s="275" t="s">
        <v>735</v>
      </c>
      <c r="L5" s="287" t="s">
        <v>15</v>
      </c>
      <c r="M5" s="291" t="s">
        <v>10</v>
      </c>
      <c r="N5" s="275" t="s">
        <v>9</v>
      </c>
      <c r="O5" s="275" t="s">
        <v>17</v>
      </c>
      <c r="P5" s="275"/>
      <c r="Q5" s="275" t="s">
        <v>18</v>
      </c>
      <c r="R5" s="275"/>
      <c r="S5" s="275" t="s">
        <v>61</v>
      </c>
      <c r="T5" s="275"/>
      <c r="U5" s="291" t="s">
        <v>13</v>
      </c>
      <c r="V5" s="291" t="s">
        <v>8</v>
      </c>
      <c r="W5" s="275"/>
      <c r="X5" s="350"/>
    </row>
    <row r="6" spans="1:24" s="131" customFormat="1" ht="38.25" customHeight="1">
      <c r="A6" s="343"/>
      <c r="B6" s="275"/>
      <c r="C6" s="275"/>
      <c r="D6" s="275"/>
      <c r="E6" s="275"/>
      <c r="F6" s="275"/>
      <c r="G6" s="329"/>
      <c r="H6" s="275"/>
      <c r="I6" s="275"/>
      <c r="J6" s="275"/>
      <c r="K6" s="275"/>
      <c r="L6" s="287"/>
      <c r="M6" s="291"/>
      <c r="N6" s="275"/>
      <c r="O6" s="120" t="s">
        <v>11</v>
      </c>
      <c r="P6" s="120" t="s">
        <v>12</v>
      </c>
      <c r="Q6" s="120" t="s">
        <v>11</v>
      </c>
      <c r="R6" s="120" t="s">
        <v>12</v>
      </c>
      <c r="S6" s="120" t="s">
        <v>11</v>
      </c>
      <c r="T6" s="120" t="s">
        <v>12</v>
      </c>
      <c r="U6" s="291"/>
      <c r="V6" s="291"/>
      <c r="W6" s="275"/>
      <c r="X6" s="350"/>
    </row>
    <row r="7" spans="1:24" ht="24.95" customHeight="1">
      <c r="A7" s="351">
        <v>1</v>
      </c>
      <c r="B7" s="347" t="s">
        <v>664</v>
      </c>
      <c r="C7" s="18" t="s">
        <v>563</v>
      </c>
      <c r="D7" s="18" t="s">
        <v>268</v>
      </c>
      <c r="E7" s="19">
        <v>1</v>
      </c>
      <c r="F7" s="21" t="s">
        <v>564</v>
      </c>
      <c r="G7" s="280" t="s">
        <v>709</v>
      </c>
      <c r="H7" s="344">
        <v>798.46</v>
      </c>
      <c r="I7" s="136">
        <v>1</v>
      </c>
      <c r="J7" s="347"/>
      <c r="K7" s="347"/>
      <c r="L7" s="13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344"/>
      <c r="X7" s="139"/>
    </row>
    <row r="8" spans="1:24" ht="24.95" customHeight="1">
      <c r="A8" s="352"/>
      <c r="B8" s="348"/>
      <c r="C8" s="18" t="s">
        <v>563</v>
      </c>
      <c r="D8" s="18" t="s">
        <v>565</v>
      </c>
      <c r="E8" s="19">
        <v>2</v>
      </c>
      <c r="F8" s="25" t="s">
        <v>566</v>
      </c>
      <c r="G8" s="281"/>
      <c r="H8" s="345"/>
      <c r="I8" s="136">
        <v>1</v>
      </c>
      <c r="J8" s="348"/>
      <c r="K8" s="348"/>
      <c r="L8" s="137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345"/>
      <c r="X8" s="139"/>
    </row>
    <row r="9" spans="1:24" ht="24.95" customHeight="1">
      <c r="A9" s="353"/>
      <c r="B9" s="349"/>
      <c r="C9" s="18" t="s">
        <v>563</v>
      </c>
      <c r="D9" s="18" t="s">
        <v>567</v>
      </c>
      <c r="E9" s="19">
        <v>3</v>
      </c>
      <c r="F9" s="25" t="s">
        <v>568</v>
      </c>
      <c r="G9" s="282"/>
      <c r="H9" s="346"/>
      <c r="I9" s="136">
        <v>1</v>
      </c>
      <c r="J9" s="349"/>
      <c r="K9" s="349"/>
      <c r="L9" s="137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346"/>
      <c r="X9" s="139" t="s">
        <v>729</v>
      </c>
    </row>
    <row r="10" spans="1:24" ht="24.95" customHeight="1">
      <c r="A10" s="351">
        <v>2</v>
      </c>
      <c r="B10" s="347" t="s">
        <v>665</v>
      </c>
      <c r="C10" s="18" t="s">
        <v>563</v>
      </c>
      <c r="D10" s="18" t="s">
        <v>563</v>
      </c>
      <c r="E10" s="19">
        <v>1</v>
      </c>
      <c r="F10" s="21" t="s">
        <v>569</v>
      </c>
      <c r="G10" s="280" t="s">
        <v>710</v>
      </c>
      <c r="H10" s="344">
        <v>795.18</v>
      </c>
      <c r="I10" s="136"/>
      <c r="J10" s="344" t="s">
        <v>754</v>
      </c>
      <c r="K10" s="344" t="s">
        <v>755</v>
      </c>
      <c r="L10" s="140"/>
      <c r="M10" s="141"/>
      <c r="N10" s="141"/>
      <c r="O10" s="141"/>
      <c r="P10" s="141"/>
      <c r="Q10" s="141"/>
      <c r="R10" s="141">
        <v>1</v>
      </c>
      <c r="S10" s="138"/>
      <c r="T10" s="138"/>
      <c r="U10" s="138"/>
      <c r="V10" s="138"/>
      <c r="W10" s="344"/>
      <c r="X10" s="139"/>
    </row>
    <row r="11" spans="1:24" ht="28.5" customHeight="1">
      <c r="A11" s="352"/>
      <c r="B11" s="348"/>
      <c r="C11" s="18" t="s">
        <v>563</v>
      </c>
      <c r="D11" s="18" t="s">
        <v>570</v>
      </c>
      <c r="E11" s="19">
        <v>2</v>
      </c>
      <c r="F11" s="25" t="s">
        <v>571</v>
      </c>
      <c r="G11" s="281"/>
      <c r="H11" s="345"/>
      <c r="I11" s="136"/>
      <c r="J11" s="345"/>
      <c r="K11" s="345"/>
      <c r="L11" s="140"/>
      <c r="M11" s="141"/>
      <c r="N11" s="141"/>
      <c r="O11" s="141"/>
      <c r="P11" s="141"/>
      <c r="Q11" s="141"/>
      <c r="R11" s="141">
        <v>1</v>
      </c>
      <c r="S11" s="138"/>
      <c r="T11" s="138"/>
      <c r="U11" s="138"/>
      <c r="V11" s="138"/>
      <c r="W11" s="345"/>
      <c r="X11" s="139"/>
    </row>
    <row r="12" spans="1:24" ht="27" customHeight="1">
      <c r="A12" s="353"/>
      <c r="B12" s="349"/>
      <c r="C12" s="18" t="s">
        <v>563</v>
      </c>
      <c r="D12" s="18" t="s">
        <v>572</v>
      </c>
      <c r="E12" s="19">
        <v>3</v>
      </c>
      <c r="F12" s="25" t="s">
        <v>573</v>
      </c>
      <c r="G12" s="282"/>
      <c r="H12" s="346"/>
      <c r="I12" s="136"/>
      <c r="J12" s="346"/>
      <c r="K12" s="346"/>
      <c r="L12" s="140"/>
      <c r="M12" s="141"/>
      <c r="N12" s="141"/>
      <c r="O12" s="141"/>
      <c r="P12" s="141"/>
      <c r="Q12" s="141"/>
      <c r="R12" s="141">
        <v>1</v>
      </c>
      <c r="S12" s="138"/>
      <c r="T12" s="138"/>
      <c r="U12" s="138"/>
      <c r="V12" s="138"/>
      <c r="W12" s="346"/>
      <c r="X12" s="139"/>
    </row>
    <row r="13" spans="1:24" ht="24.95" customHeight="1">
      <c r="A13" s="351">
        <v>3</v>
      </c>
      <c r="B13" s="347" t="s">
        <v>666</v>
      </c>
      <c r="C13" s="18" t="s">
        <v>563</v>
      </c>
      <c r="D13" s="18" t="s">
        <v>574</v>
      </c>
      <c r="E13" s="19">
        <v>1</v>
      </c>
      <c r="F13" s="26" t="s">
        <v>575</v>
      </c>
      <c r="G13" s="280" t="s">
        <v>711</v>
      </c>
      <c r="H13" s="344">
        <v>799.66</v>
      </c>
      <c r="I13" s="136"/>
      <c r="J13" s="347"/>
      <c r="K13" s="347"/>
      <c r="L13" s="142"/>
      <c r="M13" s="143">
        <v>1</v>
      </c>
      <c r="N13" s="138"/>
      <c r="O13" s="138"/>
      <c r="P13" s="138"/>
      <c r="Q13" s="138"/>
      <c r="R13" s="138"/>
      <c r="S13" s="138"/>
      <c r="T13" s="138"/>
      <c r="U13" s="138"/>
      <c r="V13" s="138"/>
      <c r="W13" s="344"/>
      <c r="X13" s="139"/>
    </row>
    <row r="14" spans="1:24" ht="24.95" customHeight="1">
      <c r="A14" s="352"/>
      <c r="B14" s="348"/>
      <c r="C14" s="18" t="s">
        <v>563</v>
      </c>
      <c r="D14" s="18" t="s">
        <v>576</v>
      </c>
      <c r="E14" s="19">
        <v>2</v>
      </c>
      <c r="F14" s="25" t="s">
        <v>577</v>
      </c>
      <c r="G14" s="281"/>
      <c r="H14" s="345"/>
      <c r="I14" s="136"/>
      <c r="J14" s="348"/>
      <c r="K14" s="348"/>
      <c r="L14" s="142"/>
      <c r="M14" s="143">
        <v>1</v>
      </c>
      <c r="N14" s="138"/>
      <c r="O14" s="138"/>
      <c r="P14" s="138"/>
      <c r="Q14" s="138"/>
      <c r="R14" s="138"/>
      <c r="S14" s="138"/>
      <c r="T14" s="138"/>
      <c r="U14" s="138"/>
      <c r="V14" s="138"/>
      <c r="W14" s="345"/>
      <c r="X14" s="139"/>
    </row>
    <row r="15" spans="1:24" ht="24.95" customHeight="1">
      <c r="A15" s="353"/>
      <c r="B15" s="349"/>
      <c r="C15" s="18" t="s">
        <v>563</v>
      </c>
      <c r="D15" s="18" t="s">
        <v>578</v>
      </c>
      <c r="E15" s="19">
        <v>3</v>
      </c>
      <c r="F15" s="21" t="s">
        <v>579</v>
      </c>
      <c r="G15" s="282"/>
      <c r="H15" s="346"/>
      <c r="I15" s="136"/>
      <c r="J15" s="349"/>
      <c r="K15" s="349"/>
      <c r="L15" s="142"/>
      <c r="M15" s="143">
        <v>1</v>
      </c>
      <c r="N15" s="138"/>
      <c r="O15" s="138"/>
      <c r="P15" s="138"/>
      <c r="Q15" s="138"/>
      <c r="R15" s="138"/>
      <c r="S15" s="138"/>
      <c r="T15" s="138"/>
      <c r="U15" s="138"/>
      <c r="V15" s="138"/>
      <c r="W15" s="346"/>
      <c r="X15" s="139"/>
    </row>
    <row r="16" spans="1:24" ht="24.95" customHeight="1">
      <c r="A16" s="351">
        <v>4</v>
      </c>
      <c r="B16" s="347" t="s">
        <v>667</v>
      </c>
      <c r="C16" s="18" t="s">
        <v>563</v>
      </c>
      <c r="D16" s="18" t="s">
        <v>580</v>
      </c>
      <c r="E16" s="19">
        <v>1</v>
      </c>
      <c r="F16" s="25" t="s">
        <v>459</v>
      </c>
      <c r="G16" s="280" t="s">
        <v>705</v>
      </c>
      <c r="H16" s="344">
        <v>792.34</v>
      </c>
      <c r="I16" s="136"/>
      <c r="J16" s="347"/>
      <c r="K16" s="347"/>
      <c r="L16" s="142"/>
      <c r="M16" s="142"/>
      <c r="N16" s="143">
        <v>1</v>
      </c>
      <c r="O16" s="138"/>
      <c r="P16" s="138"/>
      <c r="Q16" s="138"/>
      <c r="R16" s="138"/>
      <c r="S16" s="138"/>
      <c r="T16" s="138"/>
      <c r="U16" s="138"/>
      <c r="V16" s="138"/>
      <c r="W16" s="344"/>
      <c r="X16" s="139"/>
    </row>
    <row r="17" spans="1:24" ht="24.95" customHeight="1">
      <c r="A17" s="352"/>
      <c r="B17" s="348"/>
      <c r="C17" s="18" t="s">
        <v>563</v>
      </c>
      <c r="D17" s="18" t="s">
        <v>581</v>
      </c>
      <c r="E17" s="19">
        <v>2</v>
      </c>
      <c r="F17" s="21" t="s">
        <v>582</v>
      </c>
      <c r="G17" s="281"/>
      <c r="H17" s="345"/>
      <c r="I17" s="136">
        <v>1</v>
      </c>
      <c r="J17" s="348"/>
      <c r="K17" s="348"/>
      <c r="L17" s="137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345"/>
      <c r="X17" s="139" t="s">
        <v>730</v>
      </c>
    </row>
    <row r="18" spans="1:24" ht="24.95" customHeight="1">
      <c r="A18" s="353"/>
      <c r="B18" s="349"/>
      <c r="C18" s="18" t="s">
        <v>563</v>
      </c>
      <c r="D18" s="18" t="s">
        <v>583</v>
      </c>
      <c r="E18" s="19">
        <v>3</v>
      </c>
      <c r="F18" s="21" t="s">
        <v>584</v>
      </c>
      <c r="G18" s="282"/>
      <c r="H18" s="346"/>
      <c r="I18" s="136"/>
      <c r="J18" s="349"/>
      <c r="K18" s="349"/>
      <c r="L18" s="140"/>
      <c r="M18" s="140"/>
      <c r="N18" s="141">
        <v>1</v>
      </c>
      <c r="O18" s="138"/>
      <c r="P18" s="138"/>
      <c r="Q18" s="138"/>
      <c r="R18" s="138"/>
      <c r="S18" s="138"/>
      <c r="T18" s="138"/>
      <c r="U18" s="138"/>
      <c r="V18" s="138"/>
      <c r="W18" s="346"/>
      <c r="X18" s="139"/>
    </row>
    <row r="19" spans="1:24" ht="24.95" customHeight="1">
      <c r="A19" s="351">
        <v>5</v>
      </c>
      <c r="B19" s="347" t="s">
        <v>675</v>
      </c>
      <c r="C19" s="18" t="s">
        <v>621</v>
      </c>
      <c r="D19" s="18" t="s">
        <v>622</v>
      </c>
      <c r="E19" s="19">
        <v>1</v>
      </c>
      <c r="F19" s="21" t="s">
        <v>623</v>
      </c>
      <c r="G19" s="280" t="s">
        <v>726</v>
      </c>
      <c r="H19" s="344">
        <v>827.78</v>
      </c>
      <c r="I19" s="136"/>
      <c r="J19" s="347"/>
      <c r="K19" s="347"/>
      <c r="L19" s="137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344"/>
      <c r="X19" s="139"/>
    </row>
    <row r="20" spans="1:24" ht="24.95" customHeight="1">
      <c r="A20" s="352"/>
      <c r="B20" s="348"/>
      <c r="C20" s="18" t="s">
        <v>621</v>
      </c>
      <c r="D20" s="18" t="s">
        <v>624</v>
      </c>
      <c r="E20" s="19">
        <v>2</v>
      </c>
      <c r="F20" s="25" t="s">
        <v>625</v>
      </c>
      <c r="G20" s="281"/>
      <c r="H20" s="345"/>
      <c r="I20" s="136"/>
      <c r="J20" s="348"/>
      <c r="K20" s="348"/>
      <c r="L20" s="137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345"/>
      <c r="X20" s="139"/>
    </row>
    <row r="21" spans="1:24" ht="24.95" customHeight="1">
      <c r="A21" s="353"/>
      <c r="B21" s="349"/>
      <c r="C21" s="18" t="s">
        <v>621</v>
      </c>
      <c r="D21" s="18" t="s">
        <v>626</v>
      </c>
      <c r="E21" s="19">
        <v>3</v>
      </c>
      <c r="F21" s="25" t="s">
        <v>627</v>
      </c>
      <c r="G21" s="282"/>
      <c r="H21" s="346"/>
      <c r="I21" s="136"/>
      <c r="J21" s="349"/>
      <c r="K21" s="349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346"/>
      <c r="X21" s="139"/>
    </row>
    <row r="22" spans="1:24" ht="24.95" customHeight="1">
      <c r="A22" s="351">
        <v>6</v>
      </c>
      <c r="B22" s="347" t="s">
        <v>676</v>
      </c>
      <c r="C22" s="18" t="s">
        <v>621</v>
      </c>
      <c r="D22" s="18" t="s">
        <v>628</v>
      </c>
      <c r="E22" s="19">
        <v>1</v>
      </c>
      <c r="F22" s="25" t="s">
        <v>629</v>
      </c>
      <c r="G22" s="280" t="s">
        <v>725</v>
      </c>
      <c r="H22" s="344">
        <v>830.56</v>
      </c>
      <c r="I22" s="136"/>
      <c r="J22" s="347"/>
      <c r="K22" s="347"/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344"/>
      <c r="X22" s="139"/>
    </row>
    <row r="23" spans="1:24" ht="24.95" customHeight="1">
      <c r="A23" s="352"/>
      <c r="B23" s="348"/>
      <c r="C23" s="18" t="s">
        <v>621</v>
      </c>
      <c r="D23" s="18" t="s">
        <v>630</v>
      </c>
      <c r="E23" s="19">
        <v>2</v>
      </c>
      <c r="F23" s="21" t="s">
        <v>631</v>
      </c>
      <c r="G23" s="281"/>
      <c r="H23" s="345"/>
      <c r="I23" s="136"/>
      <c r="J23" s="348"/>
      <c r="K23" s="348"/>
      <c r="L23" s="137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345"/>
      <c r="X23" s="139"/>
    </row>
    <row r="24" spans="1:24" ht="24.95" customHeight="1">
      <c r="A24" s="353"/>
      <c r="B24" s="349"/>
      <c r="C24" s="18" t="s">
        <v>621</v>
      </c>
      <c r="D24" s="18" t="s">
        <v>632</v>
      </c>
      <c r="E24" s="19">
        <v>3</v>
      </c>
      <c r="F24" s="21" t="s">
        <v>633</v>
      </c>
      <c r="G24" s="282"/>
      <c r="H24" s="346"/>
      <c r="I24" s="136"/>
      <c r="J24" s="349"/>
      <c r="K24" s="349"/>
      <c r="L24" s="137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346"/>
      <c r="X24" s="139"/>
    </row>
    <row r="25" spans="1:24" ht="24.95" customHeight="1">
      <c r="A25" s="351">
        <v>7</v>
      </c>
      <c r="B25" s="347" t="s">
        <v>677</v>
      </c>
      <c r="C25" s="18" t="s">
        <v>621</v>
      </c>
      <c r="D25" s="18" t="s">
        <v>634</v>
      </c>
      <c r="E25" s="19">
        <v>1</v>
      </c>
      <c r="F25" s="21" t="s">
        <v>635</v>
      </c>
      <c r="G25" s="280" t="s">
        <v>787</v>
      </c>
      <c r="H25" s="344">
        <v>833.81</v>
      </c>
      <c r="I25" s="136"/>
      <c r="J25" s="347"/>
      <c r="K25" s="347"/>
      <c r="L25" s="142"/>
      <c r="M25" s="143"/>
      <c r="N25" s="143"/>
      <c r="O25" s="143"/>
      <c r="P25" s="143"/>
      <c r="Q25" s="143"/>
      <c r="R25" s="143">
        <v>1</v>
      </c>
      <c r="S25" s="138"/>
      <c r="T25" s="138"/>
      <c r="U25" s="138"/>
      <c r="V25" s="138"/>
      <c r="W25" s="344"/>
      <c r="X25" s="139"/>
    </row>
    <row r="26" spans="1:24" ht="24.95" customHeight="1">
      <c r="A26" s="352"/>
      <c r="B26" s="348"/>
      <c r="C26" s="18" t="s">
        <v>621</v>
      </c>
      <c r="D26" s="18" t="s">
        <v>636</v>
      </c>
      <c r="E26" s="19">
        <v>2</v>
      </c>
      <c r="F26" s="21" t="s">
        <v>637</v>
      </c>
      <c r="G26" s="281"/>
      <c r="H26" s="345"/>
      <c r="I26" s="136">
        <v>1</v>
      </c>
      <c r="J26" s="348"/>
      <c r="K26" s="348"/>
      <c r="L26" s="137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345"/>
      <c r="X26" s="139"/>
    </row>
    <row r="27" spans="1:24" ht="24.95" customHeight="1">
      <c r="A27" s="353"/>
      <c r="B27" s="349"/>
      <c r="C27" s="18" t="s">
        <v>621</v>
      </c>
      <c r="D27" s="18" t="s">
        <v>638</v>
      </c>
      <c r="E27" s="19">
        <v>3</v>
      </c>
      <c r="F27" s="21" t="s">
        <v>639</v>
      </c>
      <c r="G27" s="282"/>
      <c r="H27" s="346"/>
      <c r="I27" s="136"/>
      <c r="J27" s="349"/>
      <c r="K27" s="349"/>
      <c r="L27" s="142"/>
      <c r="M27" s="143"/>
      <c r="N27" s="143"/>
      <c r="O27" s="143"/>
      <c r="P27" s="143"/>
      <c r="Q27" s="143"/>
      <c r="R27" s="143">
        <v>1</v>
      </c>
      <c r="S27" s="138"/>
      <c r="T27" s="138"/>
      <c r="U27" s="138"/>
      <c r="V27" s="138"/>
      <c r="W27" s="346"/>
      <c r="X27" s="139"/>
    </row>
    <row r="28" spans="1:24" ht="27.75" customHeight="1">
      <c r="A28" s="344">
        <v>8</v>
      </c>
      <c r="B28" s="347" t="s">
        <v>660</v>
      </c>
      <c r="C28" s="18" t="s">
        <v>57</v>
      </c>
      <c r="D28" s="18" t="s">
        <v>640</v>
      </c>
      <c r="E28" s="19">
        <v>1</v>
      </c>
      <c r="F28" s="25" t="s">
        <v>641</v>
      </c>
      <c r="G28" s="280" t="s">
        <v>722</v>
      </c>
      <c r="H28" s="344">
        <v>536.19000000000005</v>
      </c>
      <c r="I28" s="136"/>
      <c r="J28" s="347"/>
      <c r="K28" s="347"/>
      <c r="L28" s="140"/>
      <c r="M28" s="141">
        <v>1</v>
      </c>
      <c r="N28" s="138"/>
      <c r="O28" s="138"/>
      <c r="P28" s="138"/>
      <c r="Q28" s="138"/>
      <c r="R28" s="138"/>
      <c r="S28" s="138"/>
      <c r="T28" s="138"/>
      <c r="U28" s="138"/>
      <c r="V28" s="138"/>
      <c r="W28" s="344"/>
      <c r="X28" s="34"/>
    </row>
    <row r="29" spans="1:24" ht="28.5" customHeight="1">
      <c r="A29" s="346"/>
      <c r="B29" s="349"/>
      <c r="C29" s="18" t="s">
        <v>57</v>
      </c>
      <c r="D29" s="18" t="s">
        <v>642</v>
      </c>
      <c r="E29" s="19">
        <v>2</v>
      </c>
      <c r="F29" s="21" t="s">
        <v>643</v>
      </c>
      <c r="G29" s="282"/>
      <c r="H29" s="346"/>
      <c r="I29" s="136">
        <v>1</v>
      </c>
      <c r="J29" s="349"/>
      <c r="K29" s="349"/>
      <c r="L29" s="137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346"/>
      <c r="X29" s="34" t="s">
        <v>728</v>
      </c>
    </row>
    <row r="30" spans="1:24" ht="27.75" customHeight="1">
      <c r="A30" s="344">
        <v>9</v>
      </c>
      <c r="B30" s="347" t="s">
        <v>661</v>
      </c>
      <c r="C30" s="18" t="s">
        <v>57</v>
      </c>
      <c r="D30" s="18" t="s">
        <v>644</v>
      </c>
      <c r="E30" s="19">
        <v>1</v>
      </c>
      <c r="F30" s="21" t="s">
        <v>645</v>
      </c>
      <c r="G30" s="280" t="s">
        <v>717</v>
      </c>
      <c r="H30" s="344">
        <v>542.58000000000004</v>
      </c>
      <c r="I30" s="136">
        <v>1</v>
      </c>
      <c r="J30" s="347"/>
      <c r="K30" s="347"/>
      <c r="L30" s="137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344"/>
      <c r="X30" s="34"/>
    </row>
    <row r="31" spans="1:24" ht="24.95" customHeight="1">
      <c r="A31" s="346"/>
      <c r="B31" s="349"/>
      <c r="C31" s="18" t="s">
        <v>57</v>
      </c>
      <c r="D31" s="18" t="s">
        <v>646</v>
      </c>
      <c r="E31" s="19">
        <v>2</v>
      </c>
      <c r="F31" s="21" t="s">
        <v>647</v>
      </c>
      <c r="G31" s="282"/>
      <c r="H31" s="346"/>
      <c r="I31" s="136">
        <v>1</v>
      </c>
      <c r="J31" s="349"/>
      <c r="K31" s="349"/>
      <c r="L31" s="137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346"/>
      <c r="X31" s="34"/>
    </row>
    <row r="32" spans="1:24" ht="27.75" customHeight="1">
      <c r="A32" s="344">
        <v>10</v>
      </c>
      <c r="B32" s="347" t="s">
        <v>662</v>
      </c>
      <c r="C32" s="18" t="s">
        <v>57</v>
      </c>
      <c r="D32" s="18" t="s">
        <v>648</v>
      </c>
      <c r="E32" s="19">
        <v>1</v>
      </c>
      <c r="F32" s="21" t="s">
        <v>649</v>
      </c>
      <c r="G32" s="280" t="s">
        <v>726</v>
      </c>
      <c r="H32" s="344">
        <v>812.75</v>
      </c>
      <c r="I32" s="136"/>
      <c r="J32" s="347"/>
      <c r="K32" s="347"/>
      <c r="L32" s="137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344"/>
      <c r="X32" s="34"/>
    </row>
    <row r="33" spans="1:24" ht="24.95" customHeight="1">
      <c r="A33" s="345"/>
      <c r="B33" s="348"/>
      <c r="C33" s="18" t="s">
        <v>57</v>
      </c>
      <c r="D33" s="18" t="s">
        <v>650</v>
      </c>
      <c r="E33" s="19">
        <v>2</v>
      </c>
      <c r="F33" s="21" t="s">
        <v>651</v>
      </c>
      <c r="G33" s="281"/>
      <c r="H33" s="345"/>
      <c r="I33" s="136"/>
      <c r="J33" s="348"/>
      <c r="K33" s="348"/>
      <c r="L33" s="137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345"/>
      <c r="X33" s="34"/>
    </row>
    <row r="34" spans="1:24" ht="24.95" customHeight="1">
      <c r="A34" s="346"/>
      <c r="B34" s="349"/>
      <c r="C34" s="18" t="s">
        <v>57</v>
      </c>
      <c r="D34" s="18" t="s">
        <v>652</v>
      </c>
      <c r="E34" s="19">
        <v>3</v>
      </c>
      <c r="F34" s="21" t="s">
        <v>653</v>
      </c>
      <c r="G34" s="282"/>
      <c r="H34" s="346"/>
      <c r="I34" s="136"/>
      <c r="J34" s="349"/>
      <c r="K34" s="349"/>
      <c r="L34" s="137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346"/>
      <c r="X34" s="34"/>
    </row>
    <row r="35" spans="1:24" ht="24.95" customHeight="1">
      <c r="A35" s="344">
        <v>11</v>
      </c>
      <c r="B35" s="347" t="s">
        <v>663</v>
      </c>
      <c r="C35" s="18" t="s">
        <v>57</v>
      </c>
      <c r="D35" s="18" t="s">
        <v>654</v>
      </c>
      <c r="E35" s="19">
        <v>1</v>
      </c>
      <c r="F35" s="21" t="s">
        <v>655</v>
      </c>
      <c r="G35" s="280" t="s">
        <v>725</v>
      </c>
      <c r="H35" s="344">
        <v>852.91</v>
      </c>
      <c r="I35" s="136"/>
      <c r="J35" s="347"/>
      <c r="K35" s="347"/>
      <c r="L35" s="137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344"/>
      <c r="X35" s="34"/>
    </row>
    <row r="36" spans="1:24" ht="24.95" customHeight="1">
      <c r="A36" s="345"/>
      <c r="B36" s="348"/>
      <c r="C36" s="18" t="s">
        <v>57</v>
      </c>
      <c r="D36" s="18" t="s">
        <v>656</v>
      </c>
      <c r="E36" s="19">
        <v>2</v>
      </c>
      <c r="F36" s="25" t="s">
        <v>657</v>
      </c>
      <c r="G36" s="281"/>
      <c r="H36" s="345"/>
      <c r="I36" s="136"/>
      <c r="J36" s="348"/>
      <c r="K36" s="348"/>
      <c r="L36" s="137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345"/>
      <c r="X36" s="34"/>
    </row>
    <row r="37" spans="1:24" ht="24.95" customHeight="1">
      <c r="A37" s="346"/>
      <c r="B37" s="349"/>
      <c r="C37" s="18" t="s">
        <v>57</v>
      </c>
      <c r="D37" s="18" t="s">
        <v>658</v>
      </c>
      <c r="E37" s="19">
        <v>3</v>
      </c>
      <c r="F37" s="21" t="s">
        <v>659</v>
      </c>
      <c r="G37" s="282"/>
      <c r="H37" s="346"/>
      <c r="I37" s="136"/>
      <c r="J37" s="349"/>
      <c r="K37" s="349"/>
      <c r="L37" s="137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346"/>
      <c r="X37" s="34"/>
    </row>
    <row r="38" spans="1:24" ht="24.95" customHeight="1">
      <c r="A38" s="267">
        <v>12</v>
      </c>
      <c r="B38" s="354" t="s">
        <v>62</v>
      </c>
      <c r="C38" s="18" t="s">
        <v>57</v>
      </c>
      <c r="D38" s="18" t="s">
        <v>63</v>
      </c>
      <c r="E38" s="19">
        <v>1</v>
      </c>
      <c r="F38" s="25" t="s">
        <v>64</v>
      </c>
      <c r="G38" s="280" t="s">
        <v>725</v>
      </c>
      <c r="H38" s="267">
        <v>831.38</v>
      </c>
      <c r="I38" s="123"/>
      <c r="J38" s="347"/>
      <c r="K38" s="347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267"/>
      <c r="X38" s="25"/>
    </row>
    <row r="39" spans="1:24" ht="24.95" customHeight="1">
      <c r="A39" s="268"/>
      <c r="B39" s="355"/>
      <c r="C39" s="18" t="s">
        <v>57</v>
      </c>
      <c r="D39" s="18" t="s">
        <v>65</v>
      </c>
      <c r="E39" s="19">
        <v>2</v>
      </c>
      <c r="F39" s="25" t="s">
        <v>66</v>
      </c>
      <c r="G39" s="281"/>
      <c r="H39" s="268"/>
      <c r="I39" s="123"/>
      <c r="J39" s="348"/>
      <c r="K39" s="348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268"/>
      <c r="X39" s="25"/>
    </row>
    <row r="40" spans="1:24" ht="24.95" customHeight="1">
      <c r="A40" s="269"/>
      <c r="B40" s="356"/>
      <c r="C40" s="18" t="s">
        <v>57</v>
      </c>
      <c r="D40" s="18" t="s">
        <v>67</v>
      </c>
      <c r="E40" s="19">
        <v>3</v>
      </c>
      <c r="F40" s="21" t="s">
        <v>68</v>
      </c>
      <c r="G40" s="282"/>
      <c r="H40" s="269"/>
      <c r="I40" s="153"/>
      <c r="J40" s="349"/>
      <c r="K40" s="349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269"/>
      <c r="X40" s="25"/>
    </row>
    <row r="41" spans="1:24" ht="24.95" customHeight="1">
      <c r="A41" s="267">
        <v>13</v>
      </c>
      <c r="B41" s="354" t="s">
        <v>69</v>
      </c>
      <c r="C41" s="18" t="s">
        <v>57</v>
      </c>
      <c r="D41" s="18" t="s">
        <v>70</v>
      </c>
      <c r="E41" s="19">
        <v>1</v>
      </c>
      <c r="F41" s="21" t="s">
        <v>71</v>
      </c>
      <c r="G41" s="280" t="s">
        <v>688</v>
      </c>
      <c r="H41" s="267">
        <v>816.75</v>
      </c>
      <c r="I41" s="153">
        <v>1</v>
      </c>
      <c r="J41" s="267" t="s">
        <v>757</v>
      </c>
      <c r="K41" s="267" t="s">
        <v>737</v>
      </c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267"/>
      <c r="X41" s="25"/>
    </row>
    <row r="42" spans="1:24" ht="24.95" customHeight="1">
      <c r="A42" s="268"/>
      <c r="B42" s="355"/>
      <c r="C42" s="18" t="s">
        <v>57</v>
      </c>
      <c r="D42" s="18" t="s">
        <v>72</v>
      </c>
      <c r="E42" s="19">
        <v>2</v>
      </c>
      <c r="F42" s="21" t="s">
        <v>73</v>
      </c>
      <c r="G42" s="281"/>
      <c r="H42" s="268"/>
      <c r="I42" s="153">
        <v>1</v>
      </c>
      <c r="J42" s="268"/>
      <c r="K42" s="268"/>
      <c r="L42" s="154"/>
      <c r="M42" s="154"/>
      <c r="N42" s="154"/>
      <c r="O42" s="154"/>
      <c r="P42" s="144"/>
      <c r="Q42" s="144"/>
      <c r="R42" s="144"/>
      <c r="S42" s="144"/>
      <c r="T42" s="144"/>
      <c r="U42" s="144"/>
      <c r="V42" s="144"/>
      <c r="W42" s="268"/>
      <c r="X42" s="25"/>
    </row>
    <row r="43" spans="1:24" ht="24.95" customHeight="1">
      <c r="A43" s="269"/>
      <c r="B43" s="356"/>
      <c r="C43" s="18" t="s">
        <v>57</v>
      </c>
      <c r="D43" s="18" t="s">
        <v>74</v>
      </c>
      <c r="E43" s="19">
        <v>3</v>
      </c>
      <c r="F43" s="21" t="s">
        <v>75</v>
      </c>
      <c r="G43" s="282"/>
      <c r="H43" s="269"/>
      <c r="I43" s="153">
        <v>1</v>
      </c>
      <c r="J43" s="269"/>
      <c r="K43" s="269"/>
      <c r="L43" s="154"/>
      <c r="M43" s="154"/>
      <c r="N43" s="154"/>
      <c r="O43" s="154"/>
      <c r="P43" s="144"/>
      <c r="Q43" s="144"/>
      <c r="R43" s="144"/>
      <c r="S43" s="144"/>
      <c r="T43" s="144"/>
      <c r="U43" s="144"/>
      <c r="V43" s="144"/>
      <c r="W43" s="269"/>
      <c r="X43" s="25"/>
    </row>
    <row r="44" spans="1:24" ht="24.95" customHeight="1">
      <c r="A44" s="267">
        <v>14</v>
      </c>
      <c r="B44" s="354" t="s">
        <v>76</v>
      </c>
      <c r="C44" s="18" t="s">
        <v>57</v>
      </c>
      <c r="D44" s="18" t="s">
        <v>77</v>
      </c>
      <c r="E44" s="19">
        <v>1</v>
      </c>
      <c r="F44" s="21" t="s">
        <v>78</v>
      </c>
      <c r="G44" s="280" t="s">
        <v>689</v>
      </c>
      <c r="H44" s="267">
        <v>815.2</v>
      </c>
      <c r="I44" s="153"/>
      <c r="J44" s="267" t="s">
        <v>756</v>
      </c>
      <c r="K44" s="267" t="s">
        <v>737</v>
      </c>
      <c r="L44" s="155"/>
      <c r="M44" s="155">
        <v>1</v>
      </c>
      <c r="N44" s="154"/>
      <c r="O44" s="154"/>
      <c r="P44" s="144"/>
      <c r="Q44" s="144"/>
      <c r="R44" s="144"/>
      <c r="S44" s="144"/>
      <c r="T44" s="144"/>
      <c r="U44" s="144"/>
      <c r="V44" s="144"/>
      <c r="W44" s="267"/>
      <c r="X44" s="25"/>
    </row>
    <row r="45" spans="1:24" ht="24.95" customHeight="1">
      <c r="A45" s="268"/>
      <c r="B45" s="355"/>
      <c r="C45" s="18" t="s">
        <v>57</v>
      </c>
      <c r="D45" s="18" t="s">
        <v>79</v>
      </c>
      <c r="E45" s="19">
        <v>2</v>
      </c>
      <c r="F45" s="21" t="s">
        <v>80</v>
      </c>
      <c r="G45" s="281"/>
      <c r="H45" s="268"/>
      <c r="I45" s="153"/>
      <c r="J45" s="268"/>
      <c r="K45" s="268"/>
      <c r="L45" s="155">
        <v>1</v>
      </c>
      <c r="M45" s="154"/>
      <c r="N45" s="154"/>
      <c r="O45" s="154"/>
      <c r="P45" s="144"/>
      <c r="Q45" s="144"/>
      <c r="R45" s="144"/>
      <c r="S45" s="144"/>
      <c r="T45" s="144"/>
      <c r="U45" s="144"/>
      <c r="V45" s="144"/>
      <c r="W45" s="268"/>
      <c r="X45" s="25"/>
    </row>
    <row r="46" spans="1:24" ht="24.95" customHeight="1">
      <c r="A46" s="269"/>
      <c r="B46" s="356"/>
      <c r="C46" s="18" t="s">
        <v>57</v>
      </c>
      <c r="D46" s="18" t="s">
        <v>81</v>
      </c>
      <c r="E46" s="19">
        <v>3</v>
      </c>
      <c r="F46" s="21" t="s">
        <v>82</v>
      </c>
      <c r="G46" s="282"/>
      <c r="H46" s="269"/>
      <c r="I46" s="153"/>
      <c r="J46" s="269"/>
      <c r="K46" s="269"/>
      <c r="L46" s="155">
        <v>1</v>
      </c>
      <c r="M46" s="154"/>
      <c r="N46" s="154"/>
      <c r="O46" s="154"/>
      <c r="P46" s="144"/>
      <c r="Q46" s="144"/>
      <c r="R46" s="144"/>
      <c r="S46" s="144"/>
      <c r="T46" s="144"/>
      <c r="U46" s="144"/>
      <c r="V46" s="144"/>
      <c r="W46" s="269"/>
      <c r="X46" s="25"/>
    </row>
    <row r="47" spans="1:24" ht="24.95" customHeight="1">
      <c r="A47" s="267">
        <v>15</v>
      </c>
      <c r="B47" s="354" t="s">
        <v>83</v>
      </c>
      <c r="C47" s="18" t="s">
        <v>57</v>
      </c>
      <c r="D47" s="18" t="s">
        <v>84</v>
      </c>
      <c r="E47" s="19">
        <v>1</v>
      </c>
      <c r="F47" s="21" t="s">
        <v>85</v>
      </c>
      <c r="G47" s="280" t="s">
        <v>690</v>
      </c>
      <c r="H47" s="267">
        <v>540.44000000000005</v>
      </c>
      <c r="I47" s="123"/>
      <c r="J47" s="267" t="s">
        <v>753</v>
      </c>
      <c r="K47" s="267" t="s">
        <v>737</v>
      </c>
      <c r="L47" s="155"/>
      <c r="M47" s="155">
        <v>1</v>
      </c>
      <c r="N47" s="154"/>
      <c r="O47" s="154"/>
      <c r="P47" s="144"/>
      <c r="Q47" s="144"/>
      <c r="R47" s="144"/>
      <c r="S47" s="144"/>
      <c r="T47" s="144"/>
      <c r="U47" s="144"/>
      <c r="V47" s="144"/>
      <c r="W47" s="267"/>
      <c r="X47" s="25"/>
    </row>
    <row r="48" spans="1:24" ht="24.95" customHeight="1">
      <c r="A48" s="269"/>
      <c r="B48" s="356"/>
      <c r="C48" s="18" t="s">
        <v>57</v>
      </c>
      <c r="D48" s="18" t="s">
        <v>86</v>
      </c>
      <c r="E48" s="19">
        <v>2</v>
      </c>
      <c r="F48" s="21" t="s">
        <v>87</v>
      </c>
      <c r="G48" s="282"/>
      <c r="H48" s="269"/>
      <c r="I48" s="123"/>
      <c r="J48" s="268"/>
      <c r="K48" s="268"/>
      <c r="L48" s="155"/>
      <c r="M48" s="155">
        <v>1</v>
      </c>
      <c r="N48" s="154"/>
      <c r="O48" s="154"/>
      <c r="P48" s="144"/>
      <c r="Q48" s="144"/>
      <c r="R48" s="144"/>
      <c r="S48" s="144"/>
      <c r="T48" s="144"/>
      <c r="U48" s="144"/>
      <c r="V48" s="144"/>
      <c r="W48" s="269"/>
      <c r="X48" s="25"/>
    </row>
    <row r="49" spans="1:24" ht="24.95" customHeight="1">
      <c r="A49" s="267">
        <v>16</v>
      </c>
      <c r="B49" s="354" t="s">
        <v>88</v>
      </c>
      <c r="C49" s="18" t="s">
        <v>57</v>
      </c>
      <c r="D49" s="18" t="s">
        <v>89</v>
      </c>
      <c r="E49" s="19">
        <v>1</v>
      </c>
      <c r="F49" s="25" t="s">
        <v>90</v>
      </c>
      <c r="G49" s="280" t="s">
        <v>691</v>
      </c>
      <c r="H49" s="267">
        <v>541.02</v>
      </c>
      <c r="I49" s="123"/>
      <c r="J49" s="347"/>
      <c r="K49" s="347"/>
      <c r="L49" s="155"/>
      <c r="M49" s="155">
        <v>1</v>
      </c>
      <c r="N49" s="154"/>
      <c r="O49" s="154"/>
      <c r="P49" s="144"/>
      <c r="Q49" s="144"/>
      <c r="R49" s="144"/>
      <c r="S49" s="144"/>
      <c r="T49" s="144"/>
      <c r="U49" s="144"/>
      <c r="V49" s="144"/>
      <c r="W49" s="267"/>
      <c r="X49" s="25"/>
    </row>
    <row r="50" spans="1:24" ht="24.95" customHeight="1">
      <c r="A50" s="269"/>
      <c r="B50" s="356"/>
      <c r="C50" s="18" t="s">
        <v>57</v>
      </c>
      <c r="D50" s="18" t="s">
        <v>91</v>
      </c>
      <c r="E50" s="19">
        <v>2</v>
      </c>
      <c r="F50" s="25" t="s">
        <v>92</v>
      </c>
      <c r="G50" s="282"/>
      <c r="H50" s="269"/>
      <c r="I50" s="123"/>
      <c r="J50" s="349"/>
      <c r="K50" s="349"/>
      <c r="L50" s="155">
        <v>1</v>
      </c>
      <c r="M50" s="154"/>
      <c r="N50" s="154"/>
      <c r="O50" s="154"/>
      <c r="P50" s="144"/>
      <c r="Q50" s="144"/>
      <c r="R50" s="144"/>
      <c r="S50" s="144"/>
      <c r="T50" s="144"/>
      <c r="U50" s="144"/>
      <c r="V50" s="144"/>
      <c r="W50" s="269"/>
      <c r="X50" s="25"/>
    </row>
    <row r="51" spans="1:24" ht="24.95" customHeight="1">
      <c r="A51" s="267">
        <v>17</v>
      </c>
      <c r="B51" s="354" t="s">
        <v>373</v>
      </c>
      <c r="C51" s="145" t="s">
        <v>58</v>
      </c>
      <c r="D51" s="17" t="s">
        <v>374</v>
      </c>
      <c r="E51" s="20">
        <v>1</v>
      </c>
      <c r="F51" s="21" t="s">
        <v>375</v>
      </c>
      <c r="G51" s="280" t="s">
        <v>725</v>
      </c>
      <c r="H51" s="267">
        <v>848.15</v>
      </c>
      <c r="I51" s="123"/>
      <c r="J51" s="347"/>
      <c r="K51" s="347"/>
      <c r="L51" s="154"/>
      <c r="M51" s="154"/>
      <c r="N51" s="154"/>
      <c r="O51" s="154"/>
      <c r="P51" s="144"/>
      <c r="Q51" s="144"/>
      <c r="R51" s="144"/>
      <c r="S51" s="144"/>
      <c r="T51" s="144"/>
      <c r="U51" s="144"/>
      <c r="V51" s="144"/>
      <c r="W51" s="267"/>
      <c r="X51" s="25"/>
    </row>
    <row r="52" spans="1:24" ht="24.95" customHeight="1">
      <c r="A52" s="268"/>
      <c r="B52" s="355"/>
      <c r="C52" s="145" t="s">
        <v>58</v>
      </c>
      <c r="D52" s="17" t="s">
        <v>376</v>
      </c>
      <c r="E52" s="20">
        <v>2</v>
      </c>
      <c r="F52" s="21" t="s">
        <v>377</v>
      </c>
      <c r="G52" s="281"/>
      <c r="H52" s="268"/>
      <c r="I52" s="123"/>
      <c r="J52" s="348"/>
      <c r="K52" s="348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268"/>
      <c r="X52" s="25"/>
    </row>
    <row r="53" spans="1:24" ht="24.95" customHeight="1">
      <c r="A53" s="269"/>
      <c r="B53" s="356"/>
      <c r="C53" s="145" t="s">
        <v>58</v>
      </c>
      <c r="D53" s="17" t="s">
        <v>378</v>
      </c>
      <c r="E53" s="20">
        <v>3</v>
      </c>
      <c r="F53" s="21" t="s">
        <v>379</v>
      </c>
      <c r="G53" s="282"/>
      <c r="H53" s="269"/>
      <c r="I53" s="123"/>
      <c r="J53" s="349"/>
      <c r="K53" s="349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269"/>
      <c r="X53" s="25"/>
    </row>
    <row r="54" spans="1:24" ht="24.95" customHeight="1">
      <c r="A54" s="267">
        <v>18</v>
      </c>
      <c r="B54" s="354" t="s">
        <v>380</v>
      </c>
      <c r="C54" s="145" t="s">
        <v>58</v>
      </c>
      <c r="D54" s="17" t="s">
        <v>381</v>
      </c>
      <c r="E54" s="20">
        <v>1</v>
      </c>
      <c r="F54" s="21" t="s">
        <v>382</v>
      </c>
      <c r="G54" s="280" t="s">
        <v>725</v>
      </c>
      <c r="H54" s="267">
        <v>546.98</v>
      </c>
      <c r="I54" s="123"/>
      <c r="J54" s="362"/>
      <c r="K54" s="362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267"/>
      <c r="X54" s="25"/>
    </row>
    <row r="55" spans="1:24" ht="30.75" customHeight="1">
      <c r="A55" s="269"/>
      <c r="B55" s="356"/>
      <c r="C55" s="145" t="s">
        <v>58</v>
      </c>
      <c r="D55" s="17" t="s">
        <v>383</v>
      </c>
      <c r="E55" s="20">
        <v>2</v>
      </c>
      <c r="F55" s="21" t="s">
        <v>384</v>
      </c>
      <c r="G55" s="282"/>
      <c r="H55" s="269"/>
      <c r="I55" s="123"/>
      <c r="J55" s="363"/>
      <c r="K55" s="36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269"/>
      <c r="X55" s="25"/>
    </row>
    <row r="56" spans="1:24" ht="28.5" customHeight="1">
      <c r="A56" s="358">
        <v>19</v>
      </c>
      <c r="B56" s="359" t="s">
        <v>385</v>
      </c>
      <c r="C56" s="145" t="s">
        <v>58</v>
      </c>
      <c r="D56" s="17" t="s">
        <v>386</v>
      </c>
      <c r="E56" s="20">
        <v>1</v>
      </c>
      <c r="F56" s="25" t="s">
        <v>387</v>
      </c>
      <c r="G56" s="360" t="s">
        <v>725</v>
      </c>
      <c r="H56" s="358">
        <v>831.48</v>
      </c>
      <c r="I56" s="123"/>
      <c r="J56" s="361"/>
      <c r="K56" s="361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358"/>
      <c r="X56" s="25"/>
    </row>
    <row r="57" spans="1:24" ht="24.95" customHeight="1">
      <c r="A57" s="358"/>
      <c r="B57" s="359"/>
      <c r="C57" s="145" t="s">
        <v>58</v>
      </c>
      <c r="D57" s="17" t="s">
        <v>388</v>
      </c>
      <c r="E57" s="20">
        <v>2</v>
      </c>
      <c r="F57" s="25" t="s">
        <v>389</v>
      </c>
      <c r="G57" s="360"/>
      <c r="H57" s="358"/>
      <c r="I57" s="123"/>
      <c r="J57" s="361"/>
      <c r="K57" s="361"/>
      <c r="L57" s="154"/>
      <c r="M57" s="154"/>
      <c r="N57" s="154"/>
      <c r="O57" s="144"/>
      <c r="P57" s="144"/>
      <c r="Q57" s="144"/>
      <c r="R57" s="144"/>
      <c r="S57" s="144"/>
      <c r="T57" s="144"/>
      <c r="U57" s="144"/>
      <c r="V57" s="144"/>
      <c r="W57" s="358"/>
      <c r="X57" s="25"/>
    </row>
    <row r="58" spans="1:24" ht="28.5" customHeight="1">
      <c r="A58" s="358"/>
      <c r="B58" s="359"/>
      <c r="C58" s="145" t="s">
        <v>58</v>
      </c>
      <c r="D58" s="17" t="s">
        <v>390</v>
      </c>
      <c r="E58" s="20">
        <v>3</v>
      </c>
      <c r="F58" s="21" t="s">
        <v>391</v>
      </c>
      <c r="G58" s="360"/>
      <c r="H58" s="358"/>
      <c r="I58" s="153"/>
      <c r="J58" s="361"/>
      <c r="K58" s="361"/>
      <c r="L58" s="154"/>
      <c r="M58" s="154"/>
      <c r="N58" s="154"/>
      <c r="O58" s="144"/>
      <c r="P58" s="144"/>
      <c r="Q58" s="144"/>
      <c r="R58" s="144"/>
      <c r="S58" s="144"/>
      <c r="T58" s="144"/>
      <c r="U58" s="144"/>
      <c r="V58" s="144"/>
      <c r="W58" s="358"/>
      <c r="X58" s="25"/>
    </row>
    <row r="59" spans="1:24" ht="29.25" customHeight="1">
      <c r="A59" s="267">
        <v>20</v>
      </c>
      <c r="B59" s="354" t="s">
        <v>392</v>
      </c>
      <c r="C59" s="145" t="s">
        <v>58</v>
      </c>
      <c r="D59" s="17" t="s">
        <v>393</v>
      </c>
      <c r="E59" s="20">
        <v>1</v>
      </c>
      <c r="F59" s="21" t="s">
        <v>394</v>
      </c>
      <c r="G59" s="280" t="s">
        <v>718</v>
      </c>
      <c r="H59" s="267">
        <v>559.74</v>
      </c>
      <c r="I59" s="153"/>
      <c r="J59" s="267" t="s">
        <v>751</v>
      </c>
      <c r="K59" s="267" t="s">
        <v>737</v>
      </c>
      <c r="L59" s="156"/>
      <c r="M59" s="156">
        <v>1</v>
      </c>
      <c r="N59" s="154"/>
      <c r="O59" s="144"/>
      <c r="P59" s="144"/>
      <c r="Q59" s="144"/>
      <c r="R59" s="144"/>
      <c r="S59" s="144"/>
      <c r="T59" s="144"/>
      <c r="U59" s="144"/>
      <c r="V59" s="144"/>
      <c r="W59" s="267"/>
      <c r="X59" s="25" t="s">
        <v>727</v>
      </c>
    </row>
    <row r="60" spans="1:24" ht="28.5" customHeight="1">
      <c r="A60" s="269"/>
      <c r="B60" s="356"/>
      <c r="C60" s="145" t="s">
        <v>58</v>
      </c>
      <c r="D60" s="17" t="s">
        <v>395</v>
      </c>
      <c r="E60" s="20">
        <v>2</v>
      </c>
      <c r="F60" s="21" t="s">
        <v>396</v>
      </c>
      <c r="G60" s="282"/>
      <c r="H60" s="269"/>
      <c r="I60" s="153">
        <v>1</v>
      </c>
      <c r="J60" s="269"/>
      <c r="K60" s="269"/>
      <c r="L60" s="154"/>
      <c r="M60" s="154"/>
      <c r="N60" s="154"/>
      <c r="O60" s="144"/>
      <c r="P60" s="144"/>
      <c r="Q60" s="144"/>
      <c r="R60" s="144"/>
      <c r="S60" s="144"/>
      <c r="T60" s="144"/>
      <c r="U60" s="144"/>
      <c r="V60" s="144"/>
      <c r="W60" s="269"/>
      <c r="X60" s="25"/>
    </row>
    <row r="61" spans="1:24" ht="29.25" customHeight="1">
      <c r="A61" s="267">
        <v>21</v>
      </c>
      <c r="B61" s="354" t="s">
        <v>397</v>
      </c>
      <c r="C61" s="145" t="s">
        <v>58</v>
      </c>
      <c r="D61" s="17" t="s">
        <v>398</v>
      </c>
      <c r="E61" s="20">
        <v>1</v>
      </c>
      <c r="F61" s="25" t="s">
        <v>399</v>
      </c>
      <c r="G61" s="280" t="s">
        <v>719</v>
      </c>
      <c r="H61" s="267">
        <v>569.46</v>
      </c>
      <c r="I61" s="153"/>
      <c r="J61" s="347"/>
      <c r="K61" s="347"/>
      <c r="L61" s="156"/>
      <c r="M61" s="156">
        <v>1</v>
      </c>
      <c r="N61" s="154"/>
      <c r="O61" s="144"/>
      <c r="P61" s="144"/>
      <c r="Q61" s="144"/>
      <c r="R61" s="144"/>
      <c r="S61" s="144"/>
      <c r="T61" s="144"/>
      <c r="U61" s="144"/>
      <c r="V61" s="144"/>
      <c r="W61" s="267"/>
      <c r="X61" s="25" t="s">
        <v>727</v>
      </c>
    </row>
    <row r="62" spans="1:24" ht="24.95" customHeight="1">
      <c r="A62" s="269"/>
      <c r="B62" s="356"/>
      <c r="C62" s="145" t="s">
        <v>58</v>
      </c>
      <c r="D62" s="17" t="s">
        <v>43</v>
      </c>
      <c r="E62" s="20">
        <v>2</v>
      </c>
      <c r="F62" s="21" t="s">
        <v>400</v>
      </c>
      <c r="G62" s="282"/>
      <c r="H62" s="269"/>
      <c r="I62" s="153"/>
      <c r="J62" s="349"/>
      <c r="K62" s="349"/>
      <c r="L62" s="156"/>
      <c r="M62" s="156">
        <v>1</v>
      </c>
      <c r="N62" s="154"/>
      <c r="O62" s="144"/>
      <c r="P62" s="144"/>
      <c r="Q62" s="144"/>
      <c r="R62" s="144"/>
      <c r="S62" s="144"/>
      <c r="T62" s="144"/>
      <c r="U62" s="144"/>
      <c r="V62" s="144"/>
      <c r="W62" s="269"/>
      <c r="X62" s="25" t="s">
        <v>727</v>
      </c>
    </row>
    <row r="63" spans="1:24" ht="24.95" customHeight="1">
      <c r="A63" s="267">
        <v>22</v>
      </c>
      <c r="B63" s="354" t="s">
        <v>401</v>
      </c>
      <c r="C63" s="145" t="s">
        <v>58</v>
      </c>
      <c r="D63" s="17" t="s">
        <v>402</v>
      </c>
      <c r="E63" s="20">
        <v>1</v>
      </c>
      <c r="F63" s="25" t="s">
        <v>403</v>
      </c>
      <c r="G63" s="280" t="s">
        <v>789</v>
      </c>
      <c r="H63" s="267">
        <v>565.33000000000004</v>
      </c>
      <c r="I63" s="153"/>
      <c r="J63" s="347"/>
      <c r="K63" s="347"/>
      <c r="L63" s="156"/>
      <c r="M63" s="156">
        <v>1</v>
      </c>
      <c r="N63" s="154"/>
      <c r="O63" s="144"/>
      <c r="P63" s="144"/>
      <c r="Q63" s="144"/>
      <c r="R63" s="144"/>
      <c r="S63" s="144"/>
      <c r="T63" s="144"/>
      <c r="U63" s="144"/>
      <c r="V63" s="144"/>
      <c r="W63" s="267"/>
      <c r="X63" s="25"/>
    </row>
    <row r="64" spans="1:24" ht="24.95" customHeight="1">
      <c r="A64" s="269"/>
      <c r="B64" s="356"/>
      <c r="C64" s="145" t="s">
        <v>58</v>
      </c>
      <c r="D64" s="17" t="s">
        <v>404</v>
      </c>
      <c r="E64" s="20">
        <v>2</v>
      </c>
      <c r="F64" s="21" t="s">
        <v>405</v>
      </c>
      <c r="G64" s="282"/>
      <c r="H64" s="269"/>
      <c r="I64" s="153">
        <v>1</v>
      </c>
      <c r="J64" s="349"/>
      <c r="K64" s="349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269"/>
      <c r="X64" s="25"/>
    </row>
    <row r="65" spans="1:24">
      <c r="A65" s="12"/>
      <c r="B65" s="123"/>
      <c r="C65" s="357" t="s">
        <v>24</v>
      </c>
      <c r="D65" s="357"/>
      <c r="E65" s="153">
        <f>E9+E12+E15+E18+E21+E24+E27+E29+E31+E34+E37+E40+E43+E46+E48+E50+E53+E55+E58+E60+E62+E64</f>
        <v>58</v>
      </c>
      <c r="F65" s="12"/>
      <c r="G65" s="146"/>
      <c r="H65" s="123">
        <f>SUM(H7:H64)</f>
        <v>15888.15</v>
      </c>
      <c r="I65" s="153">
        <f>SUM(I7:I64)</f>
        <v>13</v>
      </c>
      <c r="J65" s="12"/>
      <c r="K65" s="12"/>
      <c r="L65" s="152">
        <f>SUM(L7:L64)</f>
        <v>3</v>
      </c>
      <c r="M65" s="152">
        <f t="shared" ref="M65:W65" si="0">SUM(M7:M64)</f>
        <v>12</v>
      </c>
      <c r="N65" s="152">
        <f t="shared" si="0"/>
        <v>2</v>
      </c>
      <c r="O65" s="152">
        <f t="shared" si="0"/>
        <v>0</v>
      </c>
      <c r="P65" s="152">
        <f t="shared" si="0"/>
        <v>0</v>
      </c>
      <c r="Q65" s="152">
        <f t="shared" si="0"/>
        <v>0</v>
      </c>
      <c r="R65" s="152">
        <f t="shared" si="0"/>
        <v>5</v>
      </c>
      <c r="S65" s="152">
        <f t="shared" si="0"/>
        <v>0</v>
      </c>
      <c r="T65" s="152">
        <f t="shared" si="0"/>
        <v>0</v>
      </c>
      <c r="U65" s="152">
        <f t="shared" si="0"/>
        <v>0</v>
      </c>
      <c r="V65" s="152">
        <f t="shared" si="0"/>
        <v>0</v>
      </c>
      <c r="W65" s="152">
        <f t="shared" si="0"/>
        <v>0</v>
      </c>
      <c r="X65" s="12"/>
    </row>
  </sheetData>
  <mergeCells count="180">
    <mergeCell ref="W63:W64"/>
    <mergeCell ref="A63:A64"/>
    <mergeCell ref="B63:B64"/>
    <mergeCell ref="G63:G64"/>
    <mergeCell ref="H63:H64"/>
    <mergeCell ref="J63:J64"/>
    <mergeCell ref="K63:K64"/>
    <mergeCell ref="W59:W60"/>
    <mergeCell ref="A61:A62"/>
    <mergeCell ref="B61:B62"/>
    <mergeCell ref="G61:G62"/>
    <mergeCell ref="H61:H62"/>
    <mergeCell ref="J61:J62"/>
    <mergeCell ref="K61:K62"/>
    <mergeCell ref="W61:W62"/>
    <mergeCell ref="A59:A60"/>
    <mergeCell ref="B59:B60"/>
    <mergeCell ref="G59:G60"/>
    <mergeCell ref="H59:H60"/>
    <mergeCell ref="J59:J60"/>
    <mergeCell ref="K59:K60"/>
    <mergeCell ref="B56:B58"/>
    <mergeCell ref="G56:G58"/>
    <mergeCell ref="H56:H58"/>
    <mergeCell ref="J56:J58"/>
    <mergeCell ref="K56:K58"/>
    <mergeCell ref="W56:W58"/>
    <mergeCell ref="A54:A55"/>
    <mergeCell ref="B54:B55"/>
    <mergeCell ref="G54:G55"/>
    <mergeCell ref="H54:H55"/>
    <mergeCell ref="J54:J55"/>
    <mergeCell ref="K54:K55"/>
    <mergeCell ref="W49:W50"/>
    <mergeCell ref="A51:A53"/>
    <mergeCell ref="B51:B53"/>
    <mergeCell ref="G51:G53"/>
    <mergeCell ref="H51:H53"/>
    <mergeCell ref="J51:J53"/>
    <mergeCell ref="K51:K53"/>
    <mergeCell ref="W51:W53"/>
    <mergeCell ref="W54:W55"/>
    <mergeCell ref="W44:W46"/>
    <mergeCell ref="A47:A48"/>
    <mergeCell ref="B47:B48"/>
    <mergeCell ref="A44:A46"/>
    <mergeCell ref="B44:B46"/>
    <mergeCell ref="G44:G46"/>
    <mergeCell ref="H44:H46"/>
    <mergeCell ref="J44:J46"/>
    <mergeCell ref="G47:G48"/>
    <mergeCell ref="H47:H48"/>
    <mergeCell ref="J47:J48"/>
    <mergeCell ref="K47:K48"/>
    <mergeCell ref="W47:W48"/>
    <mergeCell ref="K44:K46"/>
    <mergeCell ref="B38:B40"/>
    <mergeCell ref="G38:G40"/>
    <mergeCell ref="H38:H40"/>
    <mergeCell ref="J38:J40"/>
    <mergeCell ref="K38:K40"/>
    <mergeCell ref="C65:D65"/>
    <mergeCell ref="A28:A29"/>
    <mergeCell ref="B28:B29"/>
    <mergeCell ref="G28:G29"/>
    <mergeCell ref="H28:H29"/>
    <mergeCell ref="J28:J29"/>
    <mergeCell ref="A30:A31"/>
    <mergeCell ref="B30:B31"/>
    <mergeCell ref="G30:G31"/>
    <mergeCell ref="H30:H31"/>
    <mergeCell ref="A49:A50"/>
    <mergeCell ref="B49:B50"/>
    <mergeCell ref="G49:G50"/>
    <mergeCell ref="H49:H50"/>
    <mergeCell ref="J49:J50"/>
    <mergeCell ref="A32:A34"/>
    <mergeCell ref="A38:A40"/>
    <mergeCell ref="K49:K50"/>
    <mergeCell ref="A56:A58"/>
    <mergeCell ref="A41:A43"/>
    <mergeCell ref="A35:A37"/>
    <mergeCell ref="B35:B37"/>
    <mergeCell ref="G35:G37"/>
    <mergeCell ref="H35:H37"/>
    <mergeCell ref="W38:W40"/>
    <mergeCell ref="J30:J31"/>
    <mergeCell ref="K30:K31"/>
    <mergeCell ref="B41:B43"/>
    <mergeCell ref="G41:G43"/>
    <mergeCell ref="H41:H43"/>
    <mergeCell ref="J41:J43"/>
    <mergeCell ref="K41:K43"/>
    <mergeCell ref="W41:W43"/>
    <mergeCell ref="W30:W31"/>
    <mergeCell ref="W32:W34"/>
    <mergeCell ref="J35:J37"/>
    <mergeCell ref="K35:K37"/>
    <mergeCell ref="W35:W37"/>
    <mergeCell ref="B32:B34"/>
    <mergeCell ref="G32:G34"/>
    <mergeCell ref="H32:H34"/>
    <mergeCell ref="J32:J34"/>
    <mergeCell ref="K32:K34"/>
    <mergeCell ref="K28:K29"/>
    <mergeCell ref="W28:W29"/>
    <mergeCell ref="A19:A21"/>
    <mergeCell ref="B19:B21"/>
    <mergeCell ref="G19:G21"/>
    <mergeCell ref="H19:H21"/>
    <mergeCell ref="J19:J21"/>
    <mergeCell ref="K19:K21"/>
    <mergeCell ref="W19:W21"/>
    <mergeCell ref="W22:W24"/>
    <mergeCell ref="A22:A24"/>
    <mergeCell ref="B22:B24"/>
    <mergeCell ref="G22:G24"/>
    <mergeCell ref="H22:H24"/>
    <mergeCell ref="J22:J24"/>
    <mergeCell ref="K22:K24"/>
    <mergeCell ref="A25:A27"/>
    <mergeCell ref="B25:B27"/>
    <mergeCell ref="G25:G27"/>
    <mergeCell ref="H25:H27"/>
    <mergeCell ref="J25:J27"/>
    <mergeCell ref="K25:K27"/>
    <mergeCell ref="A10:A12"/>
    <mergeCell ref="B10:B12"/>
    <mergeCell ref="G10:G12"/>
    <mergeCell ref="H10:H12"/>
    <mergeCell ref="J10:J12"/>
    <mergeCell ref="K10:K12"/>
    <mergeCell ref="W10:W12"/>
    <mergeCell ref="A7:A9"/>
    <mergeCell ref="W25:W27"/>
    <mergeCell ref="W13:W15"/>
    <mergeCell ref="A16:A18"/>
    <mergeCell ref="B16:B18"/>
    <mergeCell ref="G16:G18"/>
    <mergeCell ref="H16:H18"/>
    <mergeCell ref="J16:J18"/>
    <mergeCell ref="K16:K18"/>
    <mergeCell ref="W16:W18"/>
    <mergeCell ref="A13:A15"/>
    <mergeCell ref="B13:B15"/>
    <mergeCell ref="G13:G15"/>
    <mergeCell ref="H13:H15"/>
    <mergeCell ref="J13:J15"/>
    <mergeCell ref="K13:K15"/>
    <mergeCell ref="B7:B9"/>
    <mergeCell ref="G7:G9"/>
    <mergeCell ref="H7:H9"/>
    <mergeCell ref="J7:J9"/>
    <mergeCell ref="K7:K9"/>
    <mergeCell ref="X4:X6"/>
    <mergeCell ref="I5:I6"/>
    <mergeCell ref="J5:J6"/>
    <mergeCell ref="K5:K6"/>
    <mergeCell ref="L5:L6"/>
    <mergeCell ref="M5:M6"/>
    <mergeCell ref="W4:W6"/>
    <mergeCell ref="W7:W9"/>
    <mergeCell ref="A1:X1"/>
    <mergeCell ref="W2:X2"/>
    <mergeCell ref="A3:X3"/>
    <mergeCell ref="A4:A6"/>
    <mergeCell ref="B4:B6"/>
    <mergeCell ref="C4:C6"/>
    <mergeCell ref="D4:D6"/>
    <mergeCell ref="E4:E6"/>
    <mergeCell ref="F4:F6"/>
    <mergeCell ref="N5:N6"/>
    <mergeCell ref="O5:P5"/>
    <mergeCell ref="Q5:R5"/>
    <mergeCell ref="S5:T5"/>
    <mergeCell ref="U5:U6"/>
    <mergeCell ref="V5:V6"/>
    <mergeCell ref="G4:G6"/>
    <mergeCell ref="H4:H6"/>
    <mergeCell ref="I4:V4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43" max="23" man="1"/>
    <brk id="50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44"/>
  <sheetViews>
    <sheetView view="pageBreakPreview" zoomScale="60" zoomScaleNormal="90"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O42" sqref="O42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67" customWidth="1"/>
    <col min="7" max="7" width="15.140625" style="66" customWidth="1"/>
    <col min="8" max="8" width="17.5703125" customWidth="1"/>
    <col min="9" max="9" width="4.140625" style="62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43.5" customHeight="1">
      <c r="A1" s="381" t="s">
        <v>19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3"/>
    </row>
    <row r="2" spans="1:24" ht="15.75">
      <c r="A2" s="384" t="s">
        <v>25</v>
      </c>
      <c r="B2" s="256"/>
      <c r="C2" s="256"/>
      <c r="D2" s="256"/>
      <c r="E2" s="256"/>
      <c r="F2" s="256"/>
      <c r="G2" s="256"/>
      <c r="H2" s="256"/>
      <c r="I2" s="256"/>
      <c r="J2" s="56"/>
      <c r="K2" s="56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253" t="str">
        <f>Summary!X3</f>
        <v>Date:-28.02.2014</v>
      </c>
      <c r="X2" s="376"/>
    </row>
    <row r="3" spans="1:24" ht="20.25" customHeight="1">
      <c r="A3" s="377" t="s">
        <v>816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378"/>
    </row>
    <row r="4" spans="1:24" ht="20.25" customHeight="1">
      <c r="A4" s="379" t="s">
        <v>0</v>
      </c>
      <c r="B4" s="260" t="s">
        <v>1</v>
      </c>
      <c r="C4" s="260" t="s">
        <v>2</v>
      </c>
      <c r="D4" s="260" t="s">
        <v>3</v>
      </c>
      <c r="E4" s="260" t="s">
        <v>0</v>
      </c>
      <c r="F4" s="260" t="s">
        <v>4</v>
      </c>
      <c r="G4" s="239" t="s">
        <v>5</v>
      </c>
      <c r="H4" s="260" t="s">
        <v>6</v>
      </c>
      <c r="I4" s="259" t="s">
        <v>16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 t="s">
        <v>20</v>
      </c>
      <c r="X4" s="386" t="s">
        <v>14</v>
      </c>
    </row>
    <row r="5" spans="1:24" ht="37.5" customHeight="1">
      <c r="A5" s="379"/>
      <c r="B5" s="260"/>
      <c r="C5" s="260"/>
      <c r="D5" s="260"/>
      <c r="E5" s="260"/>
      <c r="F5" s="260"/>
      <c r="G5" s="252"/>
      <c r="H5" s="260"/>
      <c r="I5" s="260" t="s">
        <v>7</v>
      </c>
      <c r="J5" s="260" t="s">
        <v>734</v>
      </c>
      <c r="K5" s="260" t="s">
        <v>735</v>
      </c>
      <c r="L5" s="387" t="s">
        <v>15</v>
      </c>
      <c r="M5" s="385" t="s">
        <v>10</v>
      </c>
      <c r="N5" s="260" t="s">
        <v>9</v>
      </c>
      <c r="O5" s="260" t="s">
        <v>17</v>
      </c>
      <c r="P5" s="260"/>
      <c r="Q5" s="260" t="s">
        <v>18</v>
      </c>
      <c r="R5" s="260"/>
      <c r="S5" s="260" t="s">
        <v>61</v>
      </c>
      <c r="T5" s="260"/>
      <c r="U5" s="385" t="s">
        <v>13</v>
      </c>
      <c r="V5" s="385" t="s">
        <v>8</v>
      </c>
      <c r="W5" s="260"/>
      <c r="X5" s="386"/>
    </row>
    <row r="6" spans="1:24" ht="52.5" customHeight="1">
      <c r="A6" s="379"/>
      <c r="B6" s="260"/>
      <c r="C6" s="260"/>
      <c r="D6" s="260"/>
      <c r="E6" s="260"/>
      <c r="F6" s="260"/>
      <c r="G6" s="240"/>
      <c r="H6" s="260"/>
      <c r="I6" s="260"/>
      <c r="J6" s="260"/>
      <c r="K6" s="260"/>
      <c r="L6" s="387"/>
      <c r="M6" s="385"/>
      <c r="N6" s="260"/>
      <c r="O6" s="57" t="s">
        <v>11</v>
      </c>
      <c r="P6" s="57" t="s">
        <v>12</v>
      </c>
      <c r="Q6" s="57" t="s">
        <v>11</v>
      </c>
      <c r="R6" s="57" t="s">
        <v>12</v>
      </c>
      <c r="S6" s="57" t="s">
        <v>11</v>
      </c>
      <c r="T6" s="57" t="s">
        <v>12</v>
      </c>
      <c r="U6" s="385"/>
      <c r="V6" s="385"/>
      <c r="W6" s="260"/>
      <c r="X6" s="386"/>
    </row>
    <row r="7" spans="1:24" ht="45" customHeight="1">
      <c r="A7" s="369">
        <v>1</v>
      </c>
      <c r="B7" s="228" t="s">
        <v>668</v>
      </c>
      <c r="C7" s="63" t="s">
        <v>43</v>
      </c>
      <c r="D7" s="47" t="s">
        <v>585</v>
      </c>
      <c r="E7" s="48">
        <v>1</v>
      </c>
      <c r="F7" s="64" t="s">
        <v>586</v>
      </c>
      <c r="G7" s="366" t="s">
        <v>725</v>
      </c>
      <c r="H7" s="228">
        <v>555.54999999999995</v>
      </c>
      <c r="I7" s="117"/>
      <c r="J7" s="239"/>
      <c r="K7" s="239"/>
      <c r="L7" s="49"/>
      <c r="M7" s="50"/>
      <c r="N7" s="50"/>
      <c r="O7" s="50"/>
      <c r="P7" s="50"/>
      <c r="Q7" s="50"/>
      <c r="R7" s="50"/>
      <c r="S7" s="50"/>
      <c r="T7" s="50"/>
      <c r="U7" s="50"/>
      <c r="V7" s="50"/>
      <c r="W7" s="228"/>
      <c r="X7" s="71"/>
    </row>
    <row r="8" spans="1:24" ht="45" customHeight="1">
      <c r="A8" s="370"/>
      <c r="B8" s="229"/>
      <c r="C8" s="63" t="s">
        <v>43</v>
      </c>
      <c r="D8" s="47" t="s">
        <v>587</v>
      </c>
      <c r="E8" s="48">
        <v>2</v>
      </c>
      <c r="F8" s="64" t="s">
        <v>588</v>
      </c>
      <c r="G8" s="367"/>
      <c r="H8" s="229"/>
      <c r="I8" s="117"/>
      <c r="J8" s="240"/>
      <c r="K8" s="240"/>
      <c r="L8" s="49"/>
      <c r="M8" s="50"/>
      <c r="N8" s="50"/>
      <c r="O8" s="50"/>
      <c r="P8" s="50"/>
      <c r="Q8" s="50"/>
      <c r="R8" s="50"/>
      <c r="S8" s="50"/>
      <c r="T8" s="50"/>
      <c r="U8" s="50"/>
      <c r="V8" s="50"/>
      <c r="W8" s="229"/>
      <c r="X8" s="71"/>
    </row>
    <row r="9" spans="1:24" ht="45" customHeight="1">
      <c r="A9" s="369">
        <v>2</v>
      </c>
      <c r="B9" s="228" t="s">
        <v>669</v>
      </c>
      <c r="C9" s="63" t="s">
        <v>43</v>
      </c>
      <c r="D9" s="47" t="s">
        <v>589</v>
      </c>
      <c r="E9" s="48">
        <v>1</v>
      </c>
      <c r="F9" s="64" t="s">
        <v>590</v>
      </c>
      <c r="G9" s="366" t="s">
        <v>725</v>
      </c>
      <c r="H9" s="228">
        <v>555.67999999999995</v>
      </c>
      <c r="I9" s="117"/>
      <c r="J9" s="239"/>
      <c r="K9" s="239"/>
      <c r="L9" s="49"/>
      <c r="M9" s="50"/>
      <c r="N9" s="50"/>
      <c r="O9" s="50"/>
      <c r="P9" s="50"/>
      <c r="Q9" s="50"/>
      <c r="R9" s="50"/>
      <c r="S9" s="50"/>
      <c r="T9" s="50"/>
      <c r="U9" s="50"/>
      <c r="V9" s="50"/>
      <c r="W9" s="228"/>
      <c r="X9" s="71"/>
    </row>
    <row r="10" spans="1:24" ht="45" customHeight="1">
      <c r="A10" s="370"/>
      <c r="B10" s="229"/>
      <c r="C10" s="63" t="s">
        <v>43</v>
      </c>
      <c r="D10" s="47" t="s">
        <v>591</v>
      </c>
      <c r="E10" s="48">
        <v>2</v>
      </c>
      <c r="F10" s="64" t="s">
        <v>592</v>
      </c>
      <c r="G10" s="367"/>
      <c r="H10" s="229"/>
      <c r="I10" s="117"/>
      <c r="J10" s="240"/>
      <c r="K10" s="240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229"/>
      <c r="X10" s="71"/>
    </row>
    <row r="11" spans="1:24" ht="45" customHeight="1">
      <c r="A11" s="369">
        <v>3</v>
      </c>
      <c r="B11" s="228" t="s">
        <v>670</v>
      </c>
      <c r="C11" s="63" t="s">
        <v>43</v>
      </c>
      <c r="D11" s="47" t="s">
        <v>593</v>
      </c>
      <c r="E11" s="48">
        <v>1</v>
      </c>
      <c r="F11" s="47" t="s">
        <v>594</v>
      </c>
      <c r="G11" s="366" t="s">
        <v>712</v>
      </c>
      <c r="H11" s="228">
        <v>838.72</v>
      </c>
      <c r="I11" s="117"/>
      <c r="J11" s="239"/>
      <c r="K11" s="239"/>
      <c r="L11" s="95">
        <v>1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228"/>
      <c r="X11" s="71"/>
    </row>
    <row r="12" spans="1:24" ht="45" customHeight="1">
      <c r="A12" s="374"/>
      <c r="B12" s="365"/>
      <c r="C12" s="63" t="s">
        <v>43</v>
      </c>
      <c r="D12" s="47" t="s">
        <v>595</v>
      </c>
      <c r="E12" s="48">
        <v>2</v>
      </c>
      <c r="F12" s="47" t="s">
        <v>596</v>
      </c>
      <c r="G12" s="368"/>
      <c r="H12" s="365"/>
      <c r="I12" s="117"/>
      <c r="J12" s="252"/>
      <c r="K12" s="252"/>
      <c r="L12" s="95"/>
      <c r="M12" s="96">
        <v>1</v>
      </c>
      <c r="N12" s="50"/>
      <c r="O12" s="50"/>
      <c r="P12" s="50"/>
      <c r="Q12" s="50"/>
      <c r="R12" s="50"/>
      <c r="S12" s="50"/>
      <c r="T12" s="50"/>
      <c r="U12" s="50"/>
      <c r="V12" s="50"/>
      <c r="W12" s="365"/>
      <c r="X12" s="71"/>
    </row>
    <row r="13" spans="1:24" ht="45" customHeight="1">
      <c r="A13" s="370"/>
      <c r="B13" s="229"/>
      <c r="C13" s="63" t="s">
        <v>43</v>
      </c>
      <c r="D13" s="47" t="s">
        <v>597</v>
      </c>
      <c r="E13" s="48">
        <v>3</v>
      </c>
      <c r="F13" s="47" t="s">
        <v>598</v>
      </c>
      <c r="G13" s="367"/>
      <c r="H13" s="229"/>
      <c r="I13" s="117"/>
      <c r="J13" s="240"/>
      <c r="K13" s="240"/>
      <c r="L13" s="95"/>
      <c r="M13" s="96"/>
      <c r="N13" s="96"/>
      <c r="O13" s="96">
        <v>1</v>
      </c>
      <c r="P13" s="50"/>
      <c r="Q13" s="50"/>
      <c r="R13" s="50"/>
      <c r="S13" s="50"/>
      <c r="T13" s="50"/>
      <c r="U13" s="50"/>
      <c r="V13" s="50"/>
      <c r="W13" s="229"/>
      <c r="X13" s="71"/>
    </row>
    <row r="14" spans="1:24" ht="45" customHeight="1">
      <c r="A14" s="369">
        <v>4</v>
      </c>
      <c r="B14" s="228" t="s">
        <v>671</v>
      </c>
      <c r="C14" s="63" t="s">
        <v>43</v>
      </c>
      <c r="D14" s="47" t="s">
        <v>599</v>
      </c>
      <c r="E14" s="48">
        <v>1</v>
      </c>
      <c r="F14" s="47" t="s">
        <v>600</v>
      </c>
      <c r="G14" s="366" t="s">
        <v>725</v>
      </c>
      <c r="H14" s="228">
        <v>832.64</v>
      </c>
      <c r="I14" s="117"/>
      <c r="J14" s="239"/>
      <c r="K14" s="23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228"/>
      <c r="X14" s="71"/>
    </row>
    <row r="15" spans="1:24" ht="45" customHeight="1">
      <c r="A15" s="374"/>
      <c r="B15" s="365"/>
      <c r="C15" s="63" t="s">
        <v>43</v>
      </c>
      <c r="D15" s="47" t="s">
        <v>601</v>
      </c>
      <c r="E15" s="48">
        <v>2</v>
      </c>
      <c r="F15" s="64" t="s">
        <v>602</v>
      </c>
      <c r="G15" s="368"/>
      <c r="H15" s="365"/>
      <c r="I15" s="117"/>
      <c r="J15" s="252"/>
      <c r="K15" s="252"/>
      <c r="L15" s="112"/>
      <c r="M15" s="113"/>
      <c r="N15" s="113"/>
      <c r="O15" s="50"/>
      <c r="P15" s="50"/>
      <c r="Q15" s="50"/>
      <c r="R15" s="50"/>
      <c r="S15" s="50"/>
      <c r="T15" s="50"/>
      <c r="U15" s="50"/>
      <c r="V15" s="50"/>
      <c r="W15" s="365"/>
      <c r="X15" s="71"/>
    </row>
    <row r="16" spans="1:24" ht="45" customHeight="1">
      <c r="A16" s="370"/>
      <c r="B16" s="229"/>
      <c r="C16" s="63" t="s">
        <v>43</v>
      </c>
      <c r="D16" s="47" t="s">
        <v>603</v>
      </c>
      <c r="E16" s="48">
        <v>3</v>
      </c>
      <c r="F16" s="64" t="s">
        <v>604</v>
      </c>
      <c r="G16" s="367"/>
      <c r="H16" s="229"/>
      <c r="I16" s="117"/>
      <c r="J16" s="240"/>
      <c r="K16" s="240"/>
      <c r="L16" s="112"/>
      <c r="M16" s="113"/>
      <c r="N16" s="113"/>
      <c r="O16" s="50"/>
      <c r="P16" s="50"/>
      <c r="Q16" s="50"/>
      <c r="R16" s="50"/>
      <c r="S16" s="50"/>
      <c r="T16" s="50"/>
      <c r="U16" s="50"/>
      <c r="V16" s="50"/>
      <c r="W16" s="229"/>
      <c r="X16" s="71"/>
    </row>
    <row r="17" spans="1:24" ht="45" customHeight="1">
      <c r="A17" s="369">
        <v>5</v>
      </c>
      <c r="B17" s="228" t="s">
        <v>672</v>
      </c>
      <c r="C17" s="63" t="s">
        <v>43</v>
      </c>
      <c r="D17" s="47" t="s">
        <v>605</v>
      </c>
      <c r="E17" s="48">
        <v>1</v>
      </c>
      <c r="F17" s="47" t="s">
        <v>606</v>
      </c>
      <c r="G17" s="366" t="s">
        <v>705</v>
      </c>
      <c r="H17" s="228">
        <v>851.54</v>
      </c>
      <c r="I17" s="117"/>
      <c r="J17" s="239"/>
      <c r="K17" s="239"/>
      <c r="L17" s="98">
        <v>1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28"/>
      <c r="X17" s="71"/>
    </row>
    <row r="18" spans="1:24" ht="45" customHeight="1">
      <c r="A18" s="374"/>
      <c r="B18" s="365"/>
      <c r="C18" s="63" t="s">
        <v>43</v>
      </c>
      <c r="D18" s="47" t="s">
        <v>607</v>
      </c>
      <c r="E18" s="48">
        <v>2</v>
      </c>
      <c r="F18" s="47" t="s">
        <v>608</v>
      </c>
      <c r="G18" s="368"/>
      <c r="H18" s="365"/>
      <c r="I18" s="117"/>
      <c r="J18" s="252"/>
      <c r="K18" s="252"/>
      <c r="L18" s="51">
        <v>1</v>
      </c>
      <c r="N18" s="50"/>
      <c r="O18" s="50"/>
      <c r="P18" s="50"/>
      <c r="Q18" s="50"/>
      <c r="R18" s="50"/>
      <c r="S18" s="50"/>
      <c r="T18" s="50"/>
      <c r="U18" s="50"/>
      <c r="V18" s="50"/>
      <c r="W18" s="365"/>
      <c r="X18" s="71"/>
    </row>
    <row r="19" spans="1:24" ht="45" customHeight="1">
      <c r="A19" s="370"/>
      <c r="B19" s="229"/>
      <c r="C19" s="63" t="s">
        <v>43</v>
      </c>
      <c r="D19" s="47" t="s">
        <v>609</v>
      </c>
      <c r="E19" s="48">
        <v>3</v>
      </c>
      <c r="F19" s="47" t="s">
        <v>610</v>
      </c>
      <c r="G19" s="367"/>
      <c r="H19" s="229"/>
      <c r="I19" s="117"/>
      <c r="J19" s="240"/>
      <c r="K19" s="240"/>
      <c r="L19" s="97"/>
      <c r="M19" s="51">
        <v>1</v>
      </c>
      <c r="N19" s="1"/>
      <c r="O19" s="1"/>
      <c r="P19" s="50"/>
      <c r="Q19" s="50"/>
      <c r="R19" s="50"/>
      <c r="S19" s="50"/>
      <c r="T19" s="50"/>
      <c r="U19" s="50"/>
      <c r="V19" s="50"/>
      <c r="W19" s="229"/>
      <c r="X19" s="71"/>
    </row>
    <row r="20" spans="1:24" ht="45" customHeight="1">
      <c r="A20" s="369">
        <v>6</v>
      </c>
      <c r="B20" s="228" t="s">
        <v>673</v>
      </c>
      <c r="C20" s="63" t="s">
        <v>43</v>
      </c>
      <c r="D20" s="47" t="s">
        <v>611</v>
      </c>
      <c r="E20" s="48">
        <v>1</v>
      </c>
      <c r="F20" s="47" t="s">
        <v>612</v>
      </c>
      <c r="G20" s="366" t="s">
        <v>705</v>
      </c>
      <c r="H20" s="228">
        <v>838.38</v>
      </c>
      <c r="I20" s="117"/>
      <c r="J20" s="239"/>
      <c r="K20" s="239"/>
      <c r="L20" s="51"/>
      <c r="M20" s="96">
        <v>1</v>
      </c>
      <c r="N20" s="50"/>
      <c r="O20" s="50"/>
      <c r="P20" s="50"/>
      <c r="Q20" s="50"/>
      <c r="R20" s="50"/>
      <c r="S20" s="50"/>
      <c r="T20" s="50"/>
      <c r="U20" s="50"/>
      <c r="V20" s="50"/>
      <c r="W20" s="228"/>
      <c r="X20" s="71"/>
    </row>
    <row r="21" spans="1:24" ht="45" customHeight="1">
      <c r="A21" s="374"/>
      <c r="B21" s="365"/>
      <c r="C21" s="63" t="s">
        <v>43</v>
      </c>
      <c r="D21" s="47" t="s">
        <v>613</v>
      </c>
      <c r="E21" s="48">
        <v>2</v>
      </c>
      <c r="F21" s="47" t="s">
        <v>614</v>
      </c>
      <c r="G21" s="368"/>
      <c r="H21" s="365"/>
      <c r="I21" s="117"/>
      <c r="J21" s="252"/>
      <c r="K21" s="252"/>
      <c r="L21" s="51"/>
      <c r="M21" s="96">
        <v>1</v>
      </c>
      <c r="N21" s="50"/>
      <c r="O21" s="50"/>
      <c r="P21" s="50"/>
      <c r="Q21" s="50"/>
      <c r="R21" s="50"/>
      <c r="S21" s="50"/>
      <c r="T21" s="50"/>
      <c r="U21" s="50"/>
      <c r="V21" s="50"/>
      <c r="W21" s="365"/>
      <c r="X21" s="71"/>
    </row>
    <row r="22" spans="1:24" ht="45" customHeight="1">
      <c r="A22" s="370"/>
      <c r="B22" s="229"/>
      <c r="C22" s="63" t="s">
        <v>43</v>
      </c>
      <c r="D22" s="47" t="s">
        <v>615</v>
      </c>
      <c r="E22" s="48">
        <v>3</v>
      </c>
      <c r="F22" s="47" t="s">
        <v>616</v>
      </c>
      <c r="G22" s="367"/>
      <c r="H22" s="229"/>
      <c r="I22" s="117"/>
      <c r="J22" s="240"/>
      <c r="K22" s="240"/>
      <c r="L22" s="51"/>
      <c r="M22" s="96">
        <v>1</v>
      </c>
      <c r="N22" s="50"/>
      <c r="O22" s="50"/>
      <c r="P22" s="50"/>
      <c r="Q22" s="50"/>
      <c r="R22" s="50"/>
      <c r="S22" s="50"/>
      <c r="T22" s="50"/>
      <c r="U22" s="50"/>
      <c r="V22" s="50"/>
      <c r="W22" s="229"/>
      <c r="X22" s="71"/>
    </row>
    <row r="23" spans="1:24" ht="45" customHeight="1">
      <c r="A23" s="369">
        <v>7</v>
      </c>
      <c r="B23" s="228" t="s">
        <v>674</v>
      </c>
      <c r="C23" s="63" t="s">
        <v>43</v>
      </c>
      <c r="D23" s="47" t="s">
        <v>617</v>
      </c>
      <c r="E23" s="48">
        <v>1</v>
      </c>
      <c r="F23" s="47" t="s">
        <v>618</v>
      </c>
      <c r="G23" s="366" t="s">
        <v>725</v>
      </c>
      <c r="H23" s="228">
        <v>579.64</v>
      </c>
      <c r="I23" s="117"/>
      <c r="J23" s="239"/>
      <c r="K23" s="239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228"/>
      <c r="X23" s="71"/>
    </row>
    <row r="24" spans="1:24" ht="45" customHeight="1">
      <c r="A24" s="370"/>
      <c r="B24" s="229"/>
      <c r="C24" s="63" t="s">
        <v>43</v>
      </c>
      <c r="D24" s="47" t="s">
        <v>619</v>
      </c>
      <c r="E24" s="48">
        <v>2</v>
      </c>
      <c r="F24" s="47" t="s">
        <v>620</v>
      </c>
      <c r="G24" s="367"/>
      <c r="H24" s="229"/>
      <c r="I24" s="117"/>
      <c r="J24" s="240"/>
      <c r="K24" s="240"/>
      <c r="L24" s="4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229"/>
      <c r="X24" s="71"/>
    </row>
    <row r="25" spans="1:24" ht="45" customHeight="1">
      <c r="A25" s="371">
        <v>8</v>
      </c>
      <c r="B25" s="249" t="s">
        <v>429</v>
      </c>
      <c r="C25" s="46" t="s">
        <v>430</v>
      </c>
      <c r="D25" s="47" t="s">
        <v>431</v>
      </c>
      <c r="E25" s="48">
        <v>1</v>
      </c>
      <c r="F25" s="64" t="s">
        <v>432</v>
      </c>
      <c r="G25" s="366" t="s">
        <v>713</v>
      </c>
      <c r="H25" s="249">
        <v>795.34</v>
      </c>
      <c r="I25" s="130"/>
      <c r="J25" s="239"/>
      <c r="K25" s="239"/>
      <c r="L25" s="157"/>
      <c r="M25" s="157"/>
      <c r="N25" s="157">
        <v>1</v>
      </c>
      <c r="O25" s="158"/>
      <c r="P25" s="158"/>
      <c r="Q25" s="158"/>
      <c r="R25" s="158"/>
      <c r="S25" s="158"/>
      <c r="T25" s="158"/>
      <c r="U25" s="53"/>
      <c r="V25" s="53"/>
      <c r="W25" s="249"/>
      <c r="X25" s="72"/>
    </row>
    <row r="26" spans="1:24" ht="45" customHeight="1">
      <c r="A26" s="372"/>
      <c r="B26" s="251"/>
      <c r="C26" s="46" t="s">
        <v>430</v>
      </c>
      <c r="D26" s="47" t="s">
        <v>433</v>
      </c>
      <c r="E26" s="48">
        <v>2</v>
      </c>
      <c r="F26" s="64" t="s">
        <v>434</v>
      </c>
      <c r="G26" s="368"/>
      <c r="H26" s="251"/>
      <c r="I26" s="130"/>
      <c r="J26" s="252"/>
      <c r="K26" s="252"/>
      <c r="L26" s="157"/>
      <c r="M26" s="157"/>
      <c r="N26" s="157"/>
      <c r="O26" s="157">
        <v>1</v>
      </c>
      <c r="P26" s="158"/>
      <c r="Q26" s="158"/>
      <c r="R26" s="158"/>
      <c r="S26" s="158"/>
      <c r="T26" s="158"/>
      <c r="U26" s="53"/>
      <c r="V26" s="53"/>
      <c r="W26" s="251"/>
      <c r="X26" s="72"/>
    </row>
    <row r="27" spans="1:24" ht="45" customHeight="1" thickBot="1">
      <c r="A27" s="373"/>
      <c r="B27" s="364"/>
      <c r="C27" s="73" t="s">
        <v>430</v>
      </c>
      <c r="D27" s="74" t="s">
        <v>435</v>
      </c>
      <c r="E27" s="75">
        <v>3</v>
      </c>
      <c r="F27" s="74" t="s">
        <v>436</v>
      </c>
      <c r="G27" s="375"/>
      <c r="H27" s="364"/>
      <c r="I27" s="165"/>
      <c r="J27" s="388"/>
      <c r="K27" s="388"/>
      <c r="L27" s="157"/>
      <c r="M27" s="159">
        <v>1</v>
      </c>
      <c r="N27" s="160"/>
      <c r="O27" s="161"/>
      <c r="P27" s="161"/>
      <c r="Q27" s="161"/>
      <c r="R27" s="161"/>
      <c r="S27" s="161"/>
      <c r="T27" s="161"/>
      <c r="U27" s="76"/>
      <c r="V27" s="76"/>
      <c r="W27" s="364"/>
      <c r="X27" s="77" t="s">
        <v>729</v>
      </c>
    </row>
    <row r="28" spans="1:24" ht="45" customHeight="1">
      <c r="A28" s="251">
        <v>9</v>
      </c>
      <c r="B28" s="251" t="s">
        <v>437</v>
      </c>
      <c r="C28" s="67" t="s">
        <v>430</v>
      </c>
      <c r="D28" s="68" t="s">
        <v>438</v>
      </c>
      <c r="E28" s="69">
        <v>1</v>
      </c>
      <c r="F28" s="58" t="s">
        <v>439</v>
      </c>
      <c r="G28" s="368" t="s">
        <v>714</v>
      </c>
      <c r="H28" s="251">
        <v>528.37</v>
      </c>
      <c r="I28" s="166"/>
      <c r="J28" s="252"/>
      <c r="K28" s="252"/>
      <c r="L28" s="162"/>
      <c r="M28" s="163"/>
      <c r="N28" s="163"/>
      <c r="O28" s="157">
        <v>1</v>
      </c>
      <c r="P28" s="164"/>
      <c r="Q28" s="164"/>
      <c r="R28" s="164"/>
      <c r="S28" s="164"/>
      <c r="T28" s="164"/>
      <c r="U28" s="70"/>
      <c r="V28" s="70"/>
      <c r="W28" s="251"/>
      <c r="X28" s="58"/>
    </row>
    <row r="29" spans="1:24" ht="45" customHeight="1">
      <c r="A29" s="250"/>
      <c r="B29" s="250"/>
      <c r="C29" s="46" t="s">
        <v>430</v>
      </c>
      <c r="D29" s="47" t="s">
        <v>440</v>
      </c>
      <c r="E29" s="48">
        <v>2</v>
      </c>
      <c r="F29" s="47" t="s">
        <v>441</v>
      </c>
      <c r="G29" s="367"/>
      <c r="H29" s="250"/>
      <c r="I29" s="130"/>
      <c r="J29" s="240"/>
      <c r="K29" s="240"/>
      <c r="L29" s="162"/>
      <c r="M29" s="163"/>
      <c r="N29" s="163"/>
      <c r="O29" s="157">
        <v>1</v>
      </c>
      <c r="P29" s="158"/>
      <c r="Q29" s="158"/>
      <c r="R29" s="158"/>
      <c r="S29" s="53"/>
      <c r="T29" s="53"/>
      <c r="U29" s="53"/>
      <c r="V29" s="53"/>
      <c r="W29" s="250"/>
      <c r="X29" s="64"/>
    </row>
    <row r="30" spans="1:24" ht="45" customHeight="1">
      <c r="A30" s="249">
        <v>10</v>
      </c>
      <c r="B30" s="249" t="s">
        <v>442</v>
      </c>
      <c r="C30" s="46" t="s">
        <v>47</v>
      </c>
      <c r="D30" s="47" t="s">
        <v>443</v>
      </c>
      <c r="E30" s="48">
        <v>1</v>
      </c>
      <c r="F30" s="47" t="s">
        <v>444</v>
      </c>
      <c r="G30" s="366" t="s">
        <v>725</v>
      </c>
      <c r="H30" s="249">
        <v>557.48</v>
      </c>
      <c r="I30" s="130"/>
      <c r="J30" s="239"/>
      <c r="K30" s="239"/>
      <c r="L30" s="158"/>
      <c r="M30" s="158"/>
      <c r="N30" s="158"/>
      <c r="O30" s="158"/>
      <c r="P30" s="158"/>
      <c r="Q30" s="158"/>
      <c r="R30" s="158"/>
      <c r="S30" s="53"/>
      <c r="T30" s="53"/>
      <c r="U30" s="53"/>
      <c r="V30" s="53"/>
      <c r="W30" s="249"/>
      <c r="X30" s="64"/>
    </row>
    <row r="31" spans="1:24" ht="45" customHeight="1">
      <c r="A31" s="250"/>
      <c r="B31" s="250"/>
      <c r="C31" s="46" t="s">
        <v>47</v>
      </c>
      <c r="D31" s="47" t="s">
        <v>445</v>
      </c>
      <c r="E31" s="48">
        <v>2</v>
      </c>
      <c r="F31" s="47" t="s">
        <v>446</v>
      </c>
      <c r="G31" s="367"/>
      <c r="H31" s="250"/>
      <c r="I31" s="130"/>
      <c r="J31" s="240"/>
      <c r="K31" s="240"/>
      <c r="L31" s="158"/>
      <c r="M31" s="158"/>
      <c r="N31" s="158"/>
      <c r="O31" s="158"/>
      <c r="P31" s="158"/>
      <c r="Q31" s="158"/>
      <c r="R31" s="158"/>
      <c r="S31" s="53"/>
      <c r="T31" s="53"/>
      <c r="U31" s="53"/>
      <c r="V31" s="53"/>
      <c r="W31" s="250"/>
      <c r="X31" s="64"/>
    </row>
    <row r="32" spans="1:24" ht="45" customHeight="1">
      <c r="A32" s="249">
        <v>11</v>
      </c>
      <c r="B32" s="249" t="s">
        <v>447</v>
      </c>
      <c r="C32" s="46" t="s">
        <v>47</v>
      </c>
      <c r="D32" s="47" t="s">
        <v>448</v>
      </c>
      <c r="E32" s="48">
        <v>1</v>
      </c>
      <c r="F32" s="47" t="s">
        <v>449</v>
      </c>
      <c r="G32" s="366" t="s">
        <v>715</v>
      </c>
      <c r="H32" s="249">
        <v>560.55999999999995</v>
      </c>
      <c r="I32" s="130"/>
      <c r="J32" s="228" t="s">
        <v>749</v>
      </c>
      <c r="K32" s="228" t="s">
        <v>737</v>
      </c>
      <c r="L32" s="157"/>
      <c r="M32" s="157"/>
      <c r="N32" s="157"/>
      <c r="O32" s="157"/>
      <c r="P32" s="157">
        <v>1</v>
      </c>
      <c r="Q32" s="158"/>
      <c r="R32" s="158"/>
      <c r="S32" s="53"/>
      <c r="T32" s="53"/>
      <c r="U32" s="53"/>
      <c r="V32" s="53"/>
      <c r="W32" s="249"/>
      <c r="X32" s="64"/>
    </row>
    <row r="33" spans="1:24" ht="45" customHeight="1">
      <c r="A33" s="250"/>
      <c r="B33" s="250"/>
      <c r="C33" s="46" t="s">
        <v>47</v>
      </c>
      <c r="D33" s="47" t="s">
        <v>450</v>
      </c>
      <c r="E33" s="48">
        <v>2</v>
      </c>
      <c r="F33" s="47" t="s">
        <v>451</v>
      </c>
      <c r="G33" s="367"/>
      <c r="H33" s="250"/>
      <c r="I33" s="130"/>
      <c r="J33" s="229"/>
      <c r="K33" s="229"/>
      <c r="L33" s="157"/>
      <c r="M33" s="157">
        <v>1</v>
      </c>
      <c r="N33" s="158"/>
      <c r="O33" s="158"/>
      <c r="P33" s="158"/>
      <c r="Q33" s="158"/>
      <c r="R33" s="158"/>
      <c r="S33" s="53"/>
      <c r="T33" s="53"/>
      <c r="U33" s="53"/>
      <c r="V33" s="53"/>
      <c r="W33" s="250"/>
      <c r="X33" s="64" t="s">
        <v>731</v>
      </c>
    </row>
    <row r="34" spans="1:24" ht="45" customHeight="1">
      <c r="A34" s="249">
        <v>12</v>
      </c>
      <c r="B34" s="249" t="s">
        <v>452</v>
      </c>
      <c r="C34" s="46" t="s">
        <v>47</v>
      </c>
      <c r="D34" s="47" t="s">
        <v>453</v>
      </c>
      <c r="E34" s="48">
        <v>1</v>
      </c>
      <c r="F34" s="47" t="s">
        <v>454</v>
      </c>
      <c r="G34" s="366" t="s">
        <v>715</v>
      </c>
      <c r="H34" s="249">
        <v>551.72</v>
      </c>
      <c r="I34" s="130"/>
      <c r="J34" s="228" t="s">
        <v>749</v>
      </c>
      <c r="K34" s="228" t="s">
        <v>737</v>
      </c>
      <c r="L34" s="54"/>
      <c r="M34" s="54">
        <v>1</v>
      </c>
      <c r="N34" s="53"/>
      <c r="O34" s="53"/>
      <c r="P34" s="53"/>
      <c r="Q34" s="53"/>
      <c r="R34" s="53"/>
      <c r="S34" s="53"/>
      <c r="T34" s="53"/>
      <c r="U34" s="53"/>
      <c r="V34" s="53"/>
      <c r="W34" s="249"/>
      <c r="X34" s="64" t="s">
        <v>732</v>
      </c>
    </row>
    <row r="35" spans="1:24" ht="45" customHeight="1">
      <c r="A35" s="250"/>
      <c r="B35" s="250"/>
      <c r="C35" s="46" t="s">
        <v>47</v>
      </c>
      <c r="D35" s="47" t="s">
        <v>455</v>
      </c>
      <c r="E35" s="48">
        <v>2</v>
      </c>
      <c r="F35" s="64" t="s">
        <v>456</v>
      </c>
      <c r="G35" s="367"/>
      <c r="H35" s="250"/>
      <c r="I35" s="130"/>
      <c r="J35" s="229"/>
      <c r="K35" s="229"/>
      <c r="L35" s="54"/>
      <c r="M35" s="54"/>
      <c r="N35" s="54">
        <v>1</v>
      </c>
      <c r="O35" s="53"/>
      <c r="P35" s="53"/>
      <c r="Q35" s="53"/>
      <c r="R35" s="53"/>
      <c r="S35" s="53"/>
      <c r="T35" s="53"/>
      <c r="U35" s="53"/>
      <c r="V35" s="53"/>
      <c r="W35" s="250"/>
      <c r="X35" s="64"/>
    </row>
    <row r="36" spans="1:24" ht="45" customHeight="1">
      <c r="A36" s="249">
        <v>13</v>
      </c>
      <c r="B36" s="249" t="s">
        <v>457</v>
      </c>
      <c r="C36" s="46" t="s">
        <v>47</v>
      </c>
      <c r="D36" s="47" t="s">
        <v>458</v>
      </c>
      <c r="E36" s="48">
        <v>1</v>
      </c>
      <c r="F36" s="64" t="s">
        <v>459</v>
      </c>
      <c r="G36" s="366" t="s">
        <v>788</v>
      </c>
      <c r="H36" s="249">
        <v>553.22</v>
      </c>
      <c r="I36" s="130"/>
      <c r="J36" s="239"/>
      <c r="K36" s="239"/>
      <c r="L36" s="176"/>
      <c r="M36" s="176"/>
      <c r="N36" s="176"/>
      <c r="O36" s="176">
        <v>1</v>
      </c>
      <c r="P36" s="53"/>
      <c r="Q36" s="53"/>
      <c r="R36" s="53"/>
      <c r="S36" s="53"/>
      <c r="T36" s="53"/>
      <c r="U36" s="53"/>
      <c r="V36" s="53"/>
      <c r="W36" s="249"/>
      <c r="X36" s="64"/>
    </row>
    <row r="37" spans="1:24" ht="45" customHeight="1">
      <c r="A37" s="250"/>
      <c r="B37" s="250"/>
      <c r="C37" s="46" t="s">
        <v>47</v>
      </c>
      <c r="D37" s="47" t="s">
        <v>460</v>
      </c>
      <c r="E37" s="48">
        <v>2</v>
      </c>
      <c r="F37" s="47" t="s">
        <v>461</v>
      </c>
      <c r="G37" s="367"/>
      <c r="H37" s="250"/>
      <c r="I37" s="130"/>
      <c r="J37" s="240"/>
      <c r="K37" s="240"/>
      <c r="L37" s="176"/>
      <c r="M37" s="176">
        <v>1</v>
      </c>
      <c r="N37" s="177"/>
      <c r="O37" s="177"/>
      <c r="P37" s="53"/>
      <c r="Q37" s="53"/>
      <c r="R37" s="53"/>
      <c r="S37" s="53"/>
      <c r="T37" s="53"/>
      <c r="U37" s="53"/>
      <c r="V37" s="53"/>
      <c r="W37" s="250"/>
      <c r="X37" s="64"/>
    </row>
    <row r="38" spans="1:24" ht="45" customHeight="1">
      <c r="A38" s="249">
        <v>14</v>
      </c>
      <c r="B38" s="249" t="s">
        <v>462</v>
      </c>
      <c r="C38" s="46" t="s">
        <v>47</v>
      </c>
      <c r="D38" s="47" t="s">
        <v>463</v>
      </c>
      <c r="E38" s="48">
        <v>1</v>
      </c>
      <c r="F38" s="64" t="s">
        <v>464</v>
      </c>
      <c r="G38" s="366" t="s">
        <v>716</v>
      </c>
      <c r="H38" s="249">
        <v>815.94</v>
      </c>
      <c r="I38" s="130"/>
      <c r="J38" s="228" t="s">
        <v>756</v>
      </c>
      <c r="K38" s="228" t="s">
        <v>737</v>
      </c>
      <c r="L38" s="178"/>
      <c r="M38" s="178">
        <v>1</v>
      </c>
      <c r="N38" s="177"/>
      <c r="O38" s="177"/>
      <c r="P38" s="53"/>
      <c r="Q38" s="53"/>
      <c r="R38" s="53"/>
      <c r="S38" s="53"/>
      <c r="T38" s="53"/>
      <c r="U38" s="53"/>
      <c r="V38" s="53"/>
      <c r="W38" s="249">
        <v>109.6</v>
      </c>
      <c r="X38" s="64"/>
    </row>
    <row r="39" spans="1:24" ht="45" customHeight="1">
      <c r="A39" s="251"/>
      <c r="B39" s="251"/>
      <c r="C39" s="46" t="s">
        <v>47</v>
      </c>
      <c r="D39" s="47" t="s">
        <v>465</v>
      </c>
      <c r="E39" s="48">
        <v>2</v>
      </c>
      <c r="F39" s="64" t="s">
        <v>466</v>
      </c>
      <c r="G39" s="368"/>
      <c r="H39" s="251"/>
      <c r="I39" s="130"/>
      <c r="J39" s="365"/>
      <c r="K39" s="365"/>
      <c r="L39" s="178"/>
      <c r="M39" s="178"/>
      <c r="N39" s="178"/>
      <c r="O39" s="178">
        <v>1</v>
      </c>
      <c r="P39" s="53"/>
      <c r="Q39" s="53"/>
      <c r="R39" s="53"/>
      <c r="S39" s="53"/>
      <c r="T39" s="53"/>
      <c r="U39" s="53"/>
      <c r="V39" s="53"/>
      <c r="W39" s="251"/>
      <c r="X39" s="64" t="s">
        <v>733</v>
      </c>
    </row>
    <row r="40" spans="1:24" s="10" customFormat="1" ht="45" customHeight="1">
      <c r="A40" s="250"/>
      <c r="B40" s="250"/>
      <c r="C40" s="171" t="s">
        <v>47</v>
      </c>
      <c r="D40" s="172" t="s">
        <v>467</v>
      </c>
      <c r="E40" s="55">
        <v>3</v>
      </c>
      <c r="F40" s="172" t="s">
        <v>468</v>
      </c>
      <c r="G40" s="367"/>
      <c r="H40" s="250"/>
      <c r="I40" s="173"/>
      <c r="J40" s="229"/>
      <c r="K40" s="229"/>
      <c r="L40" s="179"/>
      <c r="M40" s="179"/>
      <c r="N40" s="179"/>
      <c r="O40" s="179">
        <v>1</v>
      </c>
      <c r="P40" s="174"/>
      <c r="Q40" s="174"/>
      <c r="R40" s="174"/>
      <c r="S40" s="174"/>
      <c r="T40" s="174"/>
      <c r="U40" s="174"/>
      <c r="V40" s="174"/>
      <c r="W40" s="250"/>
      <c r="X40" s="172"/>
    </row>
    <row r="41" spans="1:24" ht="45" customHeight="1">
      <c r="A41" s="249">
        <v>15</v>
      </c>
      <c r="B41" s="249" t="s">
        <v>469</v>
      </c>
      <c r="C41" s="46" t="s">
        <v>47</v>
      </c>
      <c r="D41" s="47" t="s">
        <v>470</v>
      </c>
      <c r="E41" s="48">
        <v>1</v>
      </c>
      <c r="F41" s="47" t="s">
        <v>471</v>
      </c>
      <c r="G41" s="366" t="s">
        <v>725</v>
      </c>
      <c r="H41" s="249">
        <v>841.67</v>
      </c>
      <c r="I41" s="130"/>
      <c r="J41" s="239"/>
      <c r="K41" s="239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53"/>
      <c r="W41" s="249"/>
      <c r="X41" s="64"/>
    </row>
    <row r="42" spans="1:24" ht="45" customHeight="1">
      <c r="A42" s="251"/>
      <c r="B42" s="251"/>
      <c r="C42" s="46" t="s">
        <v>47</v>
      </c>
      <c r="D42" s="47" t="s">
        <v>472</v>
      </c>
      <c r="E42" s="48">
        <v>2</v>
      </c>
      <c r="F42" s="47" t="s">
        <v>473</v>
      </c>
      <c r="G42" s="368"/>
      <c r="H42" s="251"/>
      <c r="I42" s="130"/>
      <c r="J42" s="252"/>
      <c r="K42" s="252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53"/>
      <c r="W42" s="251"/>
      <c r="X42" s="64"/>
    </row>
    <row r="43" spans="1:24" ht="45" customHeight="1">
      <c r="A43" s="250"/>
      <c r="B43" s="250"/>
      <c r="C43" s="46" t="s">
        <v>47</v>
      </c>
      <c r="D43" s="47" t="s">
        <v>474</v>
      </c>
      <c r="E43" s="48">
        <v>3</v>
      </c>
      <c r="F43" s="47" t="s">
        <v>475</v>
      </c>
      <c r="G43" s="367"/>
      <c r="H43" s="250"/>
      <c r="I43" s="130"/>
      <c r="J43" s="240"/>
      <c r="K43" s="240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250"/>
      <c r="X43" s="64"/>
    </row>
    <row r="44" spans="1:24" ht="15.75">
      <c r="A44" s="52"/>
      <c r="B44" s="168"/>
      <c r="C44" s="380" t="s">
        <v>24</v>
      </c>
      <c r="D44" s="380"/>
      <c r="E44" s="118">
        <f>E8+E10+E13+E16+E19+E22+E24+E27+E29+E31+E33+E35+E37+E40+E43</f>
        <v>37</v>
      </c>
      <c r="F44" s="169"/>
      <c r="G44" s="170"/>
      <c r="H44" s="118">
        <f>SUM(H7:H43)</f>
        <v>10256.450000000001</v>
      </c>
      <c r="I44" s="118">
        <f>SUM(I7:I43)</f>
        <v>0</v>
      </c>
      <c r="J44" s="168"/>
      <c r="K44" s="168"/>
      <c r="L44" s="118">
        <f t="shared" ref="L44:W44" si="0">SUM(L7:L43)</f>
        <v>3</v>
      </c>
      <c r="M44" s="118">
        <f t="shared" si="0"/>
        <v>10</v>
      </c>
      <c r="N44" s="118">
        <f t="shared" si="0"/>
        <v>2</v>
      </c>
      <c r="O44" s="118">
        <f t="shared" si="0"/>
        <v>7</v>
      </c>
      <c r="P44" s="118">
        <f t="shared" si="0"/>
        <v>1</v>
      </c>
      <c r="Q44" s="118">
        <f t="shared" si="0"/>
        <v>0</v>
      </c>
      <c r="R44" s="118">
        <f t="shared" si="0"/>
        <v>0</v>
      </c>
      <c r="S44" s="118">
        <f t="shared" si="0"/>
        <v>0</v>
      </c>
      <c r="T44" s="118">
        <f t="shared" si="0"/>
        <v>0</v>
      </c>
      <c r="U44" s="118">
        <f t="shared" si="0"/>
        <v>0</v>
      </c>
      <c r="V44" s="118">
        <f t="shared" si="0"/>
        <v>0</v>
      </c>
      <c r="W44" s="118">
        <f t="shared" si="0"/>
        <v>109.6</v>
      </c>
      <c r="X44" s="168"/>
    </row>
  </sheetData>
  <mergeCells count="132">
    <mergeCell ref="B38:B40"/>
    <mergeCell ref="G38:G40"/>
    <mergeCell ref="H28:H29"/>
    <mergeCell ref="H30:H31"/>
    <mergeCell ref="H32:H33"/>
    <mergeCell ref="H34:H35"/>
    <mergeCell ref="J17:J19"/>
    <mergeCell ref="K17:K19"/>
    <mergeCell ref="J20:J22"/>
    <mergeCell ref="K20:K22"/>
    <mergeCell ref="J23:J24"/>
    <mergeCell ref="K23:K24"/>
    <mergeCell ref="J25:J27"/>
    <mergeCell ref="K25:K27"/>
    <mergeCell ref="J28:J29"/>
    <mergeCell ref="K28:K29"/>
    <mergeCell ref="C44:D44"/>
    <mergeCell ref="A1:X1"/>
    <mergeCell ref="A2:I2"/>
    <mergeCell ref="V5:V6"/>
    <mergeCell ref="G4:G6"/>
    <mergeCell ref="H4:H6"/>
    <mergeCell ref="I4:V4"/>
    <mergeCell ref="X4:X6"/>
    <mergeCell ref="I5:I6"/>
    <mergeCell ref="L5:L6"/>
    <mergeCell ref="M5:M6"/>
    <mergeCell ref="O5:P5"/>
    <mergeCell ref="U5:U6"/>
    <mergeCell ref="C4:C6"/>
    <mergeCell ref="D4:D6"/>
    <mergeCell ref="E4:E6"/>
    <mergeCell ref="B25:B27"/>
    <mergeCell ref="B41:B43"/>
    <mergeCell ref="G41:G43"/>
    <mergeCell ref="B32:B33"/>
    <mergeCell ref="G32:G33"/>
    <mergeCell ref="B34:B35"/>
    <mergeCell ref="G34:G35"/>
    <mergeCell ref="B36:B37"/>
    <mergeCell ref="A38:A40"/>
    <mergeCell ref="A41:A43"/>
    <mergeCell ref="A32:A33"/>
    <mergeCell ref="A34:A35"/>
    <mergeCell ref="A36:A37"/>
    <mergeCell ref="W2:X2"/>
    <mergeCell ref="S5:T5"/>
    <mergeCell ref="N5:N6"/>
    <mergeCell ref="Q5:R5"/>
    <mergeCell ref="A3:X3"/>
    <mergeCell ref="W4:W6"/>
    <mergeCell ref="F4:F6"/>
    <mergeCell ref="A4:A6"/>
    <mergeCell ref="B4:B6"/>
    <mergeCell ref="J5:J6"/>
    <mergeCell ref="K5:K6"/>
    <mergeCell ref="B7:B8"/>
    <mergeCell ref="B23:B24"/>
    <mergeCell ref="B9:B10"/>
    <mergeCell ref="B11:B13"/>
    <mergeCell ref="B14:B16"/>
    <mergeCell ref="B17:B19"/>
    <mergeCell ref="B20:B22"/>
    <mergeCell ref="G36:G37"/>
    <mergeCell ref="G7:G8"/>
    <mergeCell ref="G9:G10"/>
    <mergeCell ref="G11:G13"/>
    <mergeCell ref="G14:G16"/>
    <mergeCell ref="G17:G19"/>
    <mergeCell ref="G20:G22"/>
    <mergeCell ref="G23:G24"/>
    <mergeCell ref="A28:A29"/>
    <mergeCell ref="A30:A31"/>
    <mergeCell ref="A23:A24"/>
    <mergeCell ref="A25:A27"/>
    <mergeCell ref="A9:A10"/>
    <mergeCell ref="A11:A13"/>
    <mergeCell ref="A14:A16"/>
    <mergeCell ref="A17:A19"/>
    <mergeCell ref="A20:A22"/>
    <mergeCell ref="A7:A8"/>
    <mergeCell ref="G25:G27"/>
    <mergeCell ref="B28:B29"/>
    <mergeCell ref="G28:G29"/>
    <mergeCell ref="B30:B31"/>
    <mergeCell ref="G30:G31"/>
    <mergeCell ref="H7:H8"/>
    <mergeCell ref="W20:W22"/>
    <mergeCell ref="W23:W24"/>
    <mergeCell ref="W7:W8"/>
    <mergeCell ref="W9:W10"/>
    <mergeCell ref="W11:W13"/>
    <mergeCell ref="W14:W16"/>
    <mergeCell ref="W17:W19"/>
    <mergeCell ref="J9:J10"/>
    <mergeCell ref="K9:K10"/>
    <mergeCell ref="H23:H24"/>
    <mergeCell ref="H9:H10"/>
    <mergeCell ref="H11:H13"/>
    <mergeCell ref="H14:H16"/>
    <mergeCell ref="H17:H19"/>
    <mergeCell ref="H20:H22"/>
    <mergeCell ref="J7:J8"/>
    <mergeCell ref="K7:K8"/>
    <mergeCell ref="J11:J13"/>
    <mergeCell ref="K11:K13"/>
    <mergeCell ref="J14:J16"/>
    <mergeCell ref="K14:K16"/>
    <mergeCell ref="W36:W37"/>
    <mergeCell ref="W38:W40"/>
    <mergeCell ref="W41:W43"/>
    <mergeCell ref="W25:W27"/>
    <mergeCell ref="W28:W29"/>
    <mergeCell ref="W30:W31"/>
    <mergeCell ref="W32:W33"/>
    <mergeCell ref="W34:W35"/>
    <mergeCell ref="H38:H40"/>
    <mergeCell ref="H41:H43"/>
    <mergeCell ref="H36:H37"/>
    <mergeCell ref="J30:J31"/>
    <mergeCell ref="K30:K31"/>
    <mergeCell ref="J32:J33"/>
    <mergeCell ref="K32:K33"/>
    <mergeCell ref="J34:J35"/>
    <mergeCell ref="K34:K35"/>
    <mergeCell ref="J36:J37"/>
    <mergeCell ref="K36:K37"/>
    <mergeCell ref="J38:J40"/>
    <mergeCell ref="K38:K40"/>
    <mergeCell ref="J41:J43"/>
    <mergeCell ref="K41:K43"/>
    <mergeCell ref="H25:H27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3" max="2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2013-11-22T07:31:38Z</cp:lastPrinted>
  <dcterms:created xsi:type="dcterms:W3CDTF">2012-03-01T16:49:07Z</dcterms:created>
  <dcterms:modified xsi:type="dcterms:W3CDTF">2014-03-15T08:05:06Z</dcterms:modified>
</cp:coreProperties>
</file>